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6"/>
  <workbookPr defaultThemeVersion="124226"/>
  <bookViews>
    <workbookView xWindow="240" yWindow="375" windowWidth="20115" windowHeight="7695" activeTab="2"/>
  </bookViews>
  <sheets>
    <sheet name="N5" sheetId="9" r:id="rId1"/>
    <sheet name="N4" sheetId="8" r:id="rId2"/>
    <sheet name="N4 - sul (2)" sheetId="6" r:id="rId3"/>
    <sheet name="N4 - შრომა" sheetId="3" r:id="rId4"/>
    <sheet name="საწევროები -ჯუნა" sheetId="4" r:id="rId5"/>
    <sheet name="ჯანდაცვა" sheetId="5" r:id="rId6"/>
    <sheet name="აღჭურვა" sheetId="7" r:id="rId7"/>
  </sheets>
  <definedNames>
    <definedName name="_xlnm._FilterDatabase" localSheetId="2" hidden="1">'N4 - sul (2)'!$A$8:$AC$52</definedName>
    <definedName name="_xlnm._FilterDatabase" localSheetId="3" hidden="1">'N4 - შრომა'!$A$8:$AC$8</definedName>
    <definedName name="_xlnm._FilterDatabase" localSheetId="5" hidden="1">ჯანდაცვა!$A$8:$XDK$8</definedName>
    <definedName name="_xlnm.Print_Area" localSheetId="1">'N4'!$B$1:$M$12</definedName>
    <definedName name="_xlnm.Print_Area" localSheetId="2">'N4 - sul (2)'!$B$3:$S$58</definedName>
    <definedName name="_xlnm.Print_Area" localSheetId="3">'N4 - შრომა'!$B$3:$T$13</definedName>
    <definedName name="_xlnm.Print_Area" localSheetId="0">'N5'!$B$1:$K$18</definedName>
    <definedName name="_xlnm.Print_Area" localSheetId="4">'საწევროები -ჯუნა'!$B$2:$K$56</definedName>
    <definedName name="_xlnm.Print_Area" localSheetId="5">ჯანდაცვა!$B$3:$H$39</definedName>
    <definedName name="_xlnm.Print_Titles" localSheetId="2">'N4 - sul (2)'!$7:$8</definedName>
    <definedName name="_xlnm.Print_Titles" localSheetId="3">'N4 - შრომა'!$7:$8</definedName>
    <definedName name="_xlnm.Print_Titles" localSheetId="5">ჯანდაცვა!$7:$8</definedName>
  </definedNames>
  <calcPr calcId="125725" concurrentCalc="0"/>
</workbook>
</file>

<file path=xl/calcChain.xml><?xml version="1.0" encoding="utf-8"?>
<calcChain xmlns="http://schemas.openxmlformats.org/spreadsheetml/2006/main">
  <c r="N17" i="6"/>
  <c r="M17"/>
  <c r="L17"/>
  <c r="K17"/>
  <c r="H10" i="8"/>
  <c r="G10"/>
  <c r="F10"/>
  <c r="E10"/>
  <c r="K8" i="9"/>
  <c r="J8"/>
  <c r="I8"/>
  <c r="H8"/>
  <c r="G8"/>
  <c r="F8"/>
  <c r="E8"/>
  <c r="D8"/>
  <c r="I12" i="8"/>
  <c r="D12"/>
  <c r="I11"/>
  <c r="D11"/>
  <c r="I10"/>
  <c r="D10"/>
  <c r="I9"/>
  <c r="D9"/>
  <c r="I8"/>
  <c r="D8"/>
  <c r="M7"/>
  <c r="L7"/>
  <c r="K7"/>
  <c r="J7"/>
  <c r="I7"/>
  <c r="H7"/>
  <c r="G7"/>
  <c r="F7"/>
  <c r="E7"/>
  <c r="D7"/>
  <c r="K28" i="6"/>
  <c r="K41"/>
  <c r="K26"/>
  <c r="K12"/>
  <c r="K10"/>
  <c r="K22"/>
  <c r="K54"/>
  <c r="K9"/>
  <c r="L39"/>
  <c r="L28"/>
  <c r="L41"/>
  <c r="L26"/>
  <c r="L12"/>
  <c r="L10"/>
  <c r="L22"/>
  <c r="L54"/>
  <c r="L9"/>
  <c r="M28"/>
  <c r="M41"/>
  <c r="M26"/>
  <c r="M12"/>
  <c r="M10"/>
  <c r="M22"/>
  <c r="M54"/>
  <c r="M9"/>
  <c r="N28"/>
  <c r="N41"/>
  <c r="N26"/>
  <c r="N12"/>
  <c r="N10"/>
  <c r="N22"/>
  <c r="N54"/>
  <c r="N9"/>
  <c r="J9"/>
  <c r="J11"/>
  <c r="O11"/>
  <c r="E11"/>
  <c r="J12"/>
  <c r="P12"/>
  <c r="Q12"/>
  <c r="R12"/>
  <c r="S12"/>
  <c r="O12"/>
  <c r="E12"/>
  <c r="J13"/>
  <c r="O13"/>
  <c r="E13"/>
  <c r="J14"/>
  <c r="O14"/>
  <c r="E14"/>
  <c r="J15"/>
  <c r="O15"/>
  <c r="E15"/>
  <c r="J16"/>
  <c r="O16"/>
  <c r="E16"/>
  <c r="J17"/>
  <c r="O17"/>
  <c r="E17"/>
  <c r="J18"/>
  <c r="O18"/>
  <c r="E18"/>
  <c r="O19"/>
  <c r="E19"/>
  <c r="O20"/>
  <c r="E20"/>
  <c r="J21"/>
  <c r="O21"/>
  <c r="E21"/>
  <c r="J23"/>
  <c r="J24"/>
  <c r="J25"/>
  <c r="J22"/>
  <c r="E22"/>
  <c r="O23"/>
  <c r="E23"/>
  <c r="O24"/>
  <c r="E24"/>
  <c r="O25"/>
  <c r="E25"/>
  <c r="J26"/>
  <c r="P28"/>
  <c r="P41"/>
  <c r="P26"/>
  <c r="Q28"/>
  <c r="Q41"/>
  <c r="Q26"/>
  <c r="R28"/>
  <c r="R41"/>
  <c r="R26"/>
  <c r="S28"/>
  <c r="S41"/>
  <c r="S26"/>
  <c r="O26"/>
  <c r="E26"/>
  <c r="J27"/>
  <c r="O27"/>
  <c r="E27"/>
  <c r="J28"/>
  <c r="O28"/>
  <c r="E28"/>
  <c r="J29"/>
  <c r="O29"/>
  <c r="E29"/>
  <c r="J30"/>
  <c r="O30"/>
  <c r="E30"/>
  <c r="J31"/>
  <c r="O31"/>
  <c r="E31"/>
  <c r="J32"/>
  <c r="O32"/>
  <c r="E32"/>
  <c r="J33"/>
  <c r="O33"/>
  <c r="E33"/>
  <c r="J34"/>
  <c r="O34"/>
  <c r="E34"/>
  <c r="J35"/>
  <c r="O35"/>
  <c r="E35"/>
  <c r="J36"/>
  <c r="O36"/>
  <c r="E36"/>
  <c r="J37"/>
  <c r="O37"/>
  <c r="E37"/>
  <c r="J38"/>
  <c r="O38"/>
  <c r="E38"/>
  <c r="J39"/>
  <c r="O39"/>
  <c r="E39"/>
  <c r="J40"/>
  <c r="O40"/>
  <c r="E40"/>
  <c r="J42"/>
  <c r="J43"/>
  <c r="J44"/>
  <c r="J45"/>
  <c r="J46"/>
  <c r="J47"/>
  <c r="J48"/>
  <c r="J49"/>
  <c r="J50"/>
  <c r="J51"/>
  <c r="J41"/>
  <c r="O41"/>
  <c r="E41"/>
  <c r="O42"/>
  <c r="E42"/>
  <c r="O43"/>
  <c r="E43"/>
  <c r="O44"/>
  <c r="E44"/>
  <c r="O45"/>
  <c r="E45"/>
  <c r="O46"/>
  <c r="E46"/>
  <c r="O47"/>
  <c r="E47"/>
  <c r="O48"/>
  <c r="E48"/>
  <c r="O49"/>
  <c r="E49"/>
  <c r="O50"/>
  <c r="E50"/>
  <c r="O51"/>
  <c r="E51"/>
  <c r="J52"/>
  <c r="O52"/>
  <c r="E52"/>
  <c r="E53"/>
  <c r="J54"/>
  <c r="E54"/>
  <c r="J10"/>
  <c r="P10"/>
  <c r="Q10"/>
  <c r="R10"/>
  <c r="S10"/>
  <c r="O10"/>
  <c r="E10"/>
  <c r="P9"/>
  <c r="Q9"/>
  <c r="R9"/>
  <c r="S9"/>
  <c r="O9"/>
  <c r="E9"/>
  <c r="G26"/>
  <c r="H26"/>
  <c r="I26"/>
  <c r="F43"/>
  <c r="G43"/>
  <c r="H43"/>
  <c r="I43"/>
  <c r="F44"/>
  <c r="G44"/>
  <c r="H44"/>
  <c r="I44"/>
  <c r="F45"/>
  <c r="G45"/>
  <c r="H45"/>
  <c r="I45"/>
  <c r="F46"/>
  <c r="G46"/>
  <c r="H46"/>
  <c r="I46"/>
  <c r="F47"/>
  <c r="G47"/>
  <c r="H47"/>
  <c r="I47"/>
  <c r="F48"/>
  <c r="G48"/>
  <c r="H48"/>
  <c r="I48"/>
  <c r="F49"/>
  <c r="G49"/>
  <c r="H49"/>
  <c r="I49"/>
  <c r="F50"/>
  <c r="G50"/>
  <c r="H50"/>
  <c r="I50"/>
  <c r="F51"/>
  <c r="G51"/>
  <c r="H51"/>
  <c r="I51"/>
  <c r="G42"/>
  <c r="H42"/>
  <c r="I42"/>
  <c r="F42"/>
  <c r="G29"/>
  <c r="H29"/>
  <c r="I29"/>
  <c r="G30"/>
  <c r="H30"/>
  <c r="I30"/>
  <c r="G31"/>
  <c r="H31"/>
  <c r="I31"/>
  <c r="G32"/>
  <c r="H32"/>
  <c r="I32"/>
  <c r="G33"/>
  <c r="H33"/>
  <c r="I33"/>
  <c r="G34"/>
  <c r="H34"/>
  <c r="I34"/>
  <c r="G35"/>
  <c r="H35"/>
  <c r="I35"/>
  <c r="G36"/>
  <c r="H36"/>
  <c r="I36"/>
  <c r="G37"/>
  <c r="H37"/>
  <c r="I37"/>
  <c r="G38"/>
  <c r="H38"/>
  <c r="I38"/>
  <c r="G39"/>
  <c r="H39"/>
  <c r="I39"/>
  <c r="G40"/>
  <c r="H40"/>
  <c r="I40"/>
  <c r="F30"/>
  <c r="F31"/>
  <c r="F32"/>
  <c r="F33"/>
  <c r="F34"/>
  <c r="F35"/>
  <c r="F36"/>
  <c r="F37"/>
  <c r="F38"/>
  <c r="F39"/>
  <c r="F40"/>
  <c r="F29"/>
  <c r="G18"/>
  <c r="H18"/>
  <c r="I18"/>
  <c r="G19"/>
  <c r="H19"/>
  <c r="I19"/>
  <c r="G20"/>
  <c r="H20"/>
  <c r="I20"/>
  <c r="G21"/>
  <c r="H21"/>
  <c r="I21"/>
  <c r="F19"/>
  <c r="F20"/>
  <c r="F21"/>
  <c r="G9"/>
  <c r="H9"/>
  <c r="I9"/>
  <c r="F9"/>
  <c r="O60"/>
  <c r="P60"/>
  <c r="Q60"/>
  <c r="R60"/>
  <c r="S60"/>
  <c r="I10"/>
  <c r="F10"/>
  <c r="G10"/>
  <c r="H10"/>
  <c r="F23"/>
  <c r="G23"/>
  <c r="H23"/>
  <c r="I23"/>
  <c r="F24"/>
  <c r="G24"/>
  <c r="H24"/>
  <c r="I24"/>
  <c r="F25"/>
  <c r="G25"/>
  <c r="H25"/>
  <c r="I25"/>
  <c r="F54"/>
  <c r="G54"/>
  <c r="H54"/>
  <c r="I54"/>
  <c r="G28"/>
  <c r="H28"/>
  <c r="I28"/>
  <c r="F28"/>
  <c r="F41"/>
  <c r="G41"/>
  <c r="H41"/>
  <c r="I41"/>
  <c r="F12"/>
  <c r="G12"/>
  <c r="H12"/>
  <c r="I12"/>
  <c r="F13"/>
  <c r="G13"/>
  <c r="H13"/>
  <c r="I13"/>
  <c r="F14"/>
  <c r="G14"/>
  <c r="H14"/>
  <c r="I14"/>
  <c r="F15"/>
  <c r="G15"/>
  <c r="H15"/>
  <c r="I15"/>
  <c r="F16"/>
  <c r="G16"/>
  <c r="H16"/>
  <c r="I16"/>
  <c r="F17"/>
  <c r="G17"/>
  <c r="H17"/>
  <c r="I17"/>
  <c r="F18"/>
  <c r="F11"/>
  <c r="G11"/>
  <c r="H11"/>
  <c r="I11"/>
  <c r="O22"/>
  <c r="O53"/>
  <c r="O54"/>
  <c r="G53"/>
  <c r="H53"/>
  <c r="I53"/>
  <c r="G22"/>
  <c r="H22"/>
  <c r="I22"/>
  <c r="F27"/>
  <c r="G27"/>
  <c r="H27"/>
  <c r="I27"/>
  <c r="F52"/>
  <c r="G52"/>
  <c r="H52"/>
  <c r="I52"/>
  <c r="F26"/>
  <c r="F22"/>
  <c r="F55"/>
  <c r="F56"/>
  <c r="F57"/>
  <c r="F58"/>
  <c r="G55"/>
  <c r="G56"/>
  <c r="G57"/>
  <c r="G58"/>
  <c r="H55"/>
  <c r="H56"/>
  <c r="H57"/>
  <c r="H58"/>
  <c r="I55"/>
  <c r="I56"/>
  <c r="I57"/>
  <c r="I58"/>
  <c r="D12"/>
  <c r="D10"/>
  <c r="D22"/>
  <c r="D28"/>
  <c r="D41"/>
  <c r="D26"/>
  <c r="D9"/>
  <c r="K36"/>
  <c r="L36"/>
  <c r="O58"/>
  <c r="J58"/>
  <c r="E58"/>
  <c r="O57"/>
  <c r="J57"/>
  <c r="E57"/>
  <c r="O56"/>
  <c r="J56"/>
  <c r="E56"/>
  <c r="O55"/>
  <c r="J55"/>
  <c r="E55"/>
  <c r="J53"/>
  <c r="F53"/>
  <c r="D12" i="5"/>
  <c r="D25"/>
  <c r="D10"/>
  <c r="E20"/>
  <c r="E23"/>
  <c r="E12"/>
  <c r="E25"/>
  <c r="E10"/>
  <c r="F20"/>
  <c r="F23"/>
  <c r="F12"/>
  <c r="F25"/>
  <c r="F10"/>
  <c r="G20"/>
  <c r="G23"/>
  <c r="G12"/>
  <c r="G25"/>
  <c r="G10"/>
  <c r="H20"/>
  <c r="H23"/>
  <c r="H12"/>
  <c r="H25"/>
  <c r="H10"/>
  <c r="C7" i="4"/>
  <c r="D7"/>
  <c r="J7"/>
  <c r="K7"/>
  <c r="I7"/>
  <c r="C8"/>
  <c r="D8"/>
  <c r="J8"/>
  <c r="K8"/>
  <c r="I8"/>
  <c r="C9"/>
  <c r="D9"/>
  <c r="J9"/>
  <c r="K9"/>
  <c r="I9"/>
  <c r="C10"/>
  <c r="D10"/>
  <c r="J10"/>
  <c r="K10"/>
  <c r="I10"/>
  <c r="C11"/>
  <c r="D11"/>
  <c r="J11"/>
  <c r="K11"/>
  <c r="I11"/>
  <c r="C12"/>
  <c r="D12"/>
  <c r="J12"/>
  <c r="K12"/>
  <c r="I12"/>
  <c r="C13"/>
  <c r="D13"/>
  <c r="E13"/>
  <c r="F13"/>
  <c r="G13"/>
  <c r="H13"/>
  <c r="I13"/>
  <c r="J13"/>
  <c r="K13"/>
  <c r="C20"/>
  <c r="D20"/>
  <c r="J20"/>
  <c r="K20"/>
  <c r="I20"/>
  <c r="C21"/>
  <c r="D21"/>
  <c r="J21"/>
  <c r="K21"/>
  <c r="I21"/>
  <c r="C22"/>
  <c r="D22"/>
  <c r="J22"/>
  <c r="K22"/>
  <c r="I22"/>
  <c r="C23"/>
  <c r="D23"/>
  <c r="J23"/>
  <c r="K23"/>
  <c r="I23"/>
  <c r="C24"/>
  <c r="D24"/>
  <c r="J24"/>
  <c r="K24"/>
  <c r="I24"/>
  <c r="C25"/>
  <c r="D25"/>
  <c r="J25"/>
  <c r="K25"/>
  <c r="I25"/>
  <c r="C26"/>
  <c r="D26"/>
  <c r="E26"/>
  <c r="F26"/>
  <c r="G26"/>
  <c r="H26"/>
  <c r="I26"/>
  <c r="J26"/>
  <c r="K26"/>
  <c r="C33"/>
  <c r="D33"/>
  <c r="J33"/>
  <c r="K33"/>
  <c r="I33"/>
  <c r="C34"/>
  <c r="D34"/>
  <c r="J34"/>
  <c r="K34"/>
  <c r="I34"/>
  <c r="C35"/>
  <c r="D35"/>
  <c r="J35"/>
  <c r="K35"/>
  <c r="I35"/>
  <c r="C36"/>
  <c r="D36"/>
  <c r="J36"/>
  <c r="K36"/>
  <c r="I36"/>
  <c r="C37"/>
  <c r="D37"/>
  <c r="J37"/>
  <c r="K37"/>
  <c r="I37"/>
  <c r="C38"/>
  <c r="D38"/>
  <c r="J38"/>
  <c r="K38"/>
  <c r="I38"/>
  <c r="C39"/>
  <c r="D39"/>
  <c r="E39"/>
  <c r="F39"/>
  <c r="G39"/>
  <c r="H39"/>
  <c r="I39"/>
  <c r="J39"/>
  <c r="K39"/>
  <c r="C46"/>
  <c r="D46"/>
  <c r="J46"/>
  <c r="K46"/>
  <c r="I46"/>
  <c r="C47"/>
  <c r="D47"/>
  <c r="J47"/>
  <c r="K47"/>
  <c r="I47"/>
  <c r="C48"/>
  <c r="D48"/>
  <c r="J48"/>
  <c r="K48"/>
  <c r="I48"/>
  <c r="C49"/>
  <c r="D49"/>
  <c r="J49"/>
  <c r="K49"/>
  <c r="I49"/>
  <c r="C50"/>
  <c r="D50"/>
  <c r="J50"/>
  <c r="K50"/>
  <c r="I50"/>
  <c r="C51"/>
  <c r="D51"/>
  <c r="J51"/>
  <c r="K51"/>
  <c r="I51"/>
  <c r="C52"/>
  <c r="D52"/>
  <c r="E52"/>
  <c r="F52"/>
  <c r="G52"/>
  <c r="H52"/>
  <c r="I52"/>
  <c r="J52"/>
  <c r="K52"/>
  <c r="O13" i="3"/>
  <c r="J13"/>
  <c r="I13"/>
  <c r="H13"/>
  <c r="G13"/>
  <c r="F13"/>
  <c r="E13"/>
  <c r="O12"/>
  <c r="J12"/>
  <c r="I12"/>
  <c r="H12"/>
  <c r="G12"/>
  <c r="F12"/>
  <c r="E12"/>
  <c r="O11"/>
  <c r="J11"/>
  <c r="I11"/>
  <c r="H11"/>
  <c r="G11"/>
  <c r="F11"/>
  <c r="E11"/>
  <c r="O10"/>
  <c r="J10"/>
  <c r="I10"/>
  <c r="H10"/>
  <c r="G10"/>
  <c r="F10"/>
  <c r="E10"/>
  <c r="O9"/>
  <c r="N9"/>
  <c r="M9"/>
  <c r="L9"/>
  <c r="K9"/>
  <c r="J9"/>
  <c r="I9"/>
  <c r="H9"/>
  <c r="G9"/>
  <c r="F9"/>
  <c r="E9"/>
  <c r="G43" i="4"/>
  <c r="E43"/>
  <c r="G30"/>
  <c r="E30"/>
  <c r="G17"/>
  <c r="E17"/>
</calcChain>
</file>

<file path=xl/sharedStrings.xml><?xml version="1.0" encoding="utf-8"?>
<sst xmlns="http://schemas.openxmlformats.org/spreadsheetml/2006/main" count="357" uniqueCount="144">
  <si>
    <t>დანართი N4</t>
  </si>
  <si>
    <t>პროგრამების საშუალოვადიანი ბიუჯეტი</t>
  </si>
  <si>
    <r>
      <t xml:space="preserve">საქართველოს შრომის, ჯანმრთელობისა და სოციალური დაცვის სამინისტრო (პროგრამული კოდი - </t>
    </r>
    <r>
      <rPr>
        <b/>
        <sz val="12"/>
        <color theme="8" tint="-0.499984740745262"/>
        <rFont val="Calibri"/>
        <family val="2"/>
        <charset val="204"/>
        <scheme val="minor"/>
      </rPr>
      <t>35 00</t>
    </r>
    <r>
      <rPr>
        <b/>
        <sz val="12"/>
        <color theme="8" tint="-0.499984740745262"/>
        <rFont val="Sylfaen"/>
        <family val="1"/>
        <charset val="204"/>
      </rPr>
      <t>)</t>
    </r>
  </si>
  <si>
    <t>მთლიანად მიმართული სახსრები</t>
  </si>
  <si>
    <t>მ.შ. დაფინანსება სახელმწიფო ბიუჯეტიდან</t>
  </si>
  <si>
    <t>პროგრამის დასახელება</t>
  </si>
  <si>
    <t>პროგრამული კოდი</t>
  </si>
  <si>
    <t>სულ</t>
  </si>
  <si>
    <t>შრომის, ჯანმრთელობისა და სოციალური დაცვის პროგრამების მართვა</t>
  </si>
  <si>
    <t>35 01</t>
  </si>
  <si>
    <t>შრომის, ჯანმრთელობისა და სოციალური დაცვის სფეროში პოლიტიკის შემუშავება და მართვა</t>
  </si>
  <si>
    <t xml:space="preserve">35 01 01 </t>
  </si>
  <si>
    <t>სამედიცინო საქმიანობის რეგულირების პროგრამა</t>
  </si>
  <si>
    <t>35 01 02</t>
  </si>
  <si>
    <t xml:space="preserve">სამედიცინო საქმიანობის რეგულირების პროგრამა </t>
  </si>
  <si>
    <t>35 01 02 01</t>
  </si>
  <si>
    <t>სამედიცინო-სოციალური ექსპერტიზა და კონტროლი</t>
  </si>
  <si>
    <t>35 01 02 02</t>
  </si>
  <si>
    <t>სამკურნალო საშუალებების ხარისხის სახელმწიფო კონტროლი</t>
  </si>
  <si>
    <t>35 01 02 03</t>
  </si>
  <si>
    <t>დაავადებათა კონტროლისა და ეპიდემიოლოგიური უსაფრთხოების პროგრამის მართვა</t>
  </si>
  <si>
    <t>35 01 03</t>
  </si>
  <si>
    <t>სოციალური და ჯანმრთელობის დაცვის პროგრამების მართვა</t>
  </si>
  <si>
    <t>35 01 04</t>
  </si>
  <si>
    <t>სახელმწიფო ზრუნვის, ადამიანით ვაჭრობის (ტრეფიკინგის) მსხვერპლთა დაცვა და დახმარების პროგრამა</t>
  </si>
  <si>
    <t>35 01 05</t>
  </si>
  <si>
    <t>სოციალური დაცვა და საპენსიო უზრუნველყოფა</t>
  </si>
  <si>
    <t>35 02</t>
  </si>
  <si>
    <t>საპენსიო უზრუნველყოფა</t>
  </si>
  <si>
    <t>35 02 01</t>
  </si>
  <si>
    <t>სოციალური დახმარებები</t>
  </si>
  <si>
    <t>35 02 02</t>
  </si>
  <si>
    <t>სოციალური რეაბილიტაცია და ბავშვზე ზრუნვა</t>
  </si>
  <si>
    <t>35 02 03</t>
  </si>
  <si>
    <t>ჯანმრთელობის დაცვის პროგრამა</t>
  </si>
  <si>
    <t>35 03</t>
  </si>
  <si>
    <t>35 03 01</t>
  </si>
  <si>
    <t>მოსახლეობის საყოველთაო ჯანმრთელობის დაცვა</t>
  </si>
  <si>
    <t>35 03 02</t>
  </si>
  <si>
    <t>საზოგადოებრივი ჯანმრთელობის დაცვა</t>
  </si>
  <si>
    <t>დაავადებათა ადრეული გამოვლენა და სკრინინგი</t>
  </si>
  <si>
    <t>იმუნიზაცია</t>
  </si>
  <si>
    <t>ეპიდზედამხედველობის პროგრამა</t>
  </si>
  <si>
    <t>უსაფრთხო სისხლი</t>
  </si>
  <si>
    <t>პროფესიულ დაავადებათა პრევენცია</t>
  </si>
  <si>
    <t>ინფექციური დაავადებების მართვა</t>
  </si>
  <si>
    <t>ტუბერკულოზის მართვა</t>
  </si>
  <si>
    <t>აივ ინფექცია/შიდსი</t>
  </si>
  <si>
    <t>დედათა და ბავშვთა ჯანმრთელობა</t>
  </si>
  <si>
    <t>ნარკომანია</t>
  </si>
  <si>
    <t>დიალიზი და თირკმლის ტრანსპლანტაცია</t>
  </si>
  <si>
    <t>ინკურაბელურ პაციენტთა პალიატიური მზრუნველობა</t>
  </si>
  <si>
    <t>იშვიათი დაავადებების მქონე და მუდმივ ჩანაცვლებით მკურნალობას დაქვემდებარებულ პაციენტთა მკურნალობა</t>
  </si>
  <si>
    <t>სასწრაფო გადაუდებელი დახმარება და სამედიცინო ტრანსპორტირება</t>
  </si>
  <si>
    <t>სოფლის ექიმი</t>
  </si>
  <si>
    <t>რეფერალური მომსახურება</t>
  </si>
  <si>
    <t>სამხედრო ძალებში გასაწვევ მოქალაქეთა სამედიცინო შემოწმება</t>
  </si>
  <si>
    <t>დიპლომისშემდგომი სამედიცინო განათლება</t>
  </si>
  <si>
    <t xml:space="preserve">სამედიცინო დაწესებულებათა რეაბილიტაცია და აღჭურვა </t>
  </si>
  <si>
    <t>35 04</t>
  </si>
  <si>
    <t>35 05</t>
  </si>
  <si>
    <t xml:space="preserve"> პრიორიტეტებისა და მათ ფარგლებში განსახორციელებელი პროგრამები</t>
  </si>
  <si>
    <t>35 01 08</t>
  </si>
  <si>
    <t>მ.შ.საკუთარი სახსრები</t>
  </si>
  <si>
    <t>სასწრაფო სამედიცინო დახმარების მართვის პროგრამა</t>
  </si>
  <si>
    <t>ჯანმრთელობის ხელშეწყობის პროგრამა</t>
  </si>
  <si>
    <t>35 03 02 01</t>
  </si>
  <si>
    <t>35 03 02 02</t>
  </si>
  <si>
    <t>35 03 02 03</t>
  </si>
  <si>
    <t>35 03 02 04</t>
  </si>
  <si>
    <t>35 03 02 05</t>
  </si>
  <si>
    <t>35 03 02 06</t>
  </si>
  <si>
    <t>35 03 02 07</t>
  </si>
  <si>
    <t>35 03 02 08</t>
  </si>
  <si>
    <t>35 03 02 09</t>
  </si>
  <si>
    <t>35 03 02 10</t>
  </si>
  <si>
    <t>35 03 02 11</t>
  </si>
  <si>
    <t>35 03 02 12</t>
  </si>
  <si>
    <t>მოსახლეობისათვის სამედიცინო მომსახურების მიწოდება პრიორიტეტულ სფეროებში</t>
  </si>
  <si>
    <t>ფსიქიკური ჯანმრთელობა</t>
  </si>
  <si>
    <t>დიაბეტის მართვა</t>
  </si>
  <si>
    <t>ბავშვთა ონკოჰემატოლოგიური მომსახურება</t>
  </si>
  <si>
    <t>35 03 03</t>
  </si>
  <si>
    <t>35 03 03 01</t>
  </si>
  <si>
    <t>35 03 03 02</t>
  </si>
  <si>
    <t>35 03 03 03</t>
  </si>
  <si>
    <t>35 03 03 04</t>
  </si>
  <si>
    <t>35 03 03 05</t>
  </si>
  <si>
    <t>35 03 03 06</t>
  </si>
  <si>
    <t>35 03 03 07</t>
  </si>
  <si>
    <t>35 03 03 08</t>
  </si>
  <si>
    <t>35 03 03 09</t>
  </si>
  <si>
    <t>35 03 03 10</t>
  </si>
  <si>
    <t>35 03 04</t>
  </si>
  <si>
    <t>36 01 06</t>
  </si>
  <si>
    <t>37 01 07</t>
  </si>
  <si>
    <t>სამედიცინო მედიაციის პროგრამა</t>
  </si>
  <si>
    <t>ნარკომანიისა და ფსიქიკური ჯანმრთელობის პოლიტიკისა და პროგრამების მართვის პროგრამა</t>
  </si>
  <si>
    <t>დასაქმების ხელშეწყობის მომსახურებათა განვითარების სახელმწიფო პროგრამა</t>
  </si>
  <si>
    <t>სამუშაოს მაძიებელთა მომზადება-გადამზადების სახელმწიფო პროგრამა</t>
  </si>
  <si>
    <t>შრომისა და დასაქმების სისტემის რეფორმების სახელმწიფო პროგრამა</t>
  </si>
  <si>
    <t>35 05 01</t>
  </si>
  <si>
    <t>35 05 02</t>
  </si>
  <si>
    <t>35 05 03</t>
  </si>
  <si>
    <t>შრომის ბაზრის ანალიზისა და ინფორმაციული სისტემის დანერგვა/განვითარების სახელმწიფო პროგრამა*</t>
  </si>
  <si>
    <t>შრომის პირობების ინსპექტირების პროგრამა</t>
  </si>
  <si>
    <t>* შენიშვნა 2016 წელს შრომის ბაზრის ანალიზისა და ინფორმაციული სისტემის დანერგვა/განვითარების სახელმწიფო პროგრამის ფარგლებში უნდა განხორციელდეს შრომის ბაზრის მოთხოვნის კვლევის ინსტიტუციონალიზაცია (მთავრობის დადგენილება 199, პუნქტი 4.8). შესაბამისად აღნიშნული კვლევის დაფინანსების წყარო 2016 წელს იქნება სტატისტიკის ეროვნული სამსახურისთვის გათვალისწინებული ასიგნება. კვლევის ღირებულება განსაზღვრულია მთავრობის 199-ე დადგენილებით, რომელიც შეადგენს 300 000 ლარს. შრომის ბაზრის ანალიზისა და ინფორმაციული სისტემის დანერგვა/განვითარების პროგრამის ბიუჯეტს გამოაკლდება ზემოხსენებული რაოდენობა (985 000- 300 000).                                          რაც შეეხება 2017 წელს აღნიშნულ პროგრამას გამოაკლდება 500 000 ლარი, შრომის ბაზრის მოთხოვნის კვლევისა (300 000) და სხვა სპეციალური კვლევების ჩასატარებლად რომელიც განსაზღვრული იქნება შრომის ბაზრის საინფორმაციო სისტემის მიერ ( 199-ე დადგენილება, პუნქტი 4.11 - 200 000), ვინაიდან ეს კვლევებიც განხორციელდება საქსტატის მიერ, მათი დაფინანსების წყარო ასევე იქნება ეროვნული სამსახურისთვის გათვალისწინებული ასიგნება.</t>
  </si>
  <si>
    <t>I პრიორიტეტი - ხელმისაწვდომი ხარისხიანი ჯანდაცვა, სოციალური უზრუნველყოფა და შრომის დაცვა</t>
  </si>
  <si>
    <t>აშშ დოლარი</t>
  </si>
  <si>
    <t>შვ ფრანკი</t>
  </si>
  <si>
    <t>დავალიანება</t>
  </si>
  <si>
    <t>ორგანიზაციის დასახელება</t>
  </si>
  <si>
    <t>C ჰეპატიტის ელიმინაციის პროგრამა</t>
  </si>
  <si>
    <t>ჯანდაცვის მსოფლიო ორგანიზაციის ჩარჩო კონვენცია თამბაქოს კონტროლის შესახებ (WHO  FCTC)</t>
  </si>
  <si>
    <t>გაეროს ბავშვთა ფონდი (UNICEF)</t>
  </si>
  <si>
    <t>გაეროს მოსახლეობის ფონდი (UNFPA)</t>
  </si>
  <si>
    <t>წითელი ჯვრის საერთაშორისო კომიტეტი (ICRC)</t>
  </si>
  <si>
    <t>შრომის საერთაშორისო ორგანიზაცია (ILO)</t>
  </si>
  <si>
    <t>ჯანდაცვის მსოფლიო ორგანიზაცია (WHO)</t>
  </si>
  <si>
    <t>მიმდინარე</t>
  </si>
  <si>
    <t>ლარში</t>
  </si>
  <si>
    <t>2019 წელი</t>
  </si>
  <si>
    <t>2018 წელი</t>
  </si>
  <si>
    <t>* შიდსი, ნარკიმანია, ტუბი გლობალის მთლიანი თანხები</t>
  </si>
  <si>
    <t xml:space="preserve">35 03 02 02 </t>
  </si>
  <si>
    <t>I პრიორიტეტი - ხელმისაწვდომი ხარისხიანი ჯანდაცვა და სოციალური უზრუნველყოფა</t>
  </si>
  <si>
    <t>2019*</t>
  </si>
  <si>
    <r>
      <rPr>
        <b/>
        <sz val="12"/>
        <color theme="8" tint="-0.499984740745262"/>
        <rFont val="Calibri"/>
        <family val="2"/>
        <charset val="204"/>
        <scheme val="minor"/>
      </rPr>
      <t>2015</t>
    </r>
    <r>
      <rPr>
        <b/>
        <sz val="12"/>
        <color theme="8" tint="-0.499984740745262"/>
        <rFont val="Sylfaen"/>
        <family val="1"/>
        <charset val="204"/>
      </rPr>
      <t xml:space="preserve"> წელს პრიორიტეტებისა და მათ ფარგლებში განსახორციელებელი პროგრამები</t>
    </r>
  </si>
  <si>
    <r>
      <t xml:space="preserve">საქართველოს შრომის, ჯანმრთელობისა და სოციალური დაცვის სამინისტრო (პროგრამული კოდი - </t>
    </r>
    <r>
      <rPr>
        <b/>
        <sz val="12"/>
        <color theme="8" tint="-0.499984740745262"/>
        <rFont val="Calibri"/>
        <family val="2"/>
        <charset val="204"/>
        <scheme val="minor"/>
      </rPr>
      <t>35 03</t>
    </r>
    <r>
      <rPr>
        <b/>
        <sz val="12"/>
        <color theme="8" tint="-0.499984740745262"/>
        <rFont val="Sylfaen"/>
        <family val="1"/>
        <charset val="204"/>
      </rPr>
      <t>)</t>
    </r>
  </si>
  <si>
    <t>გათვალისწინებულია ონკოლოგიური საავადმყოფოს, ინფექციური საავადმყოფოსა და რესპუბლიკური საავადმყოფოს სარემონტო სამუშაოები</t>
  </si>
  <si>
    <t>საქართველოს შრომის, ჯანმრთელობისა და სოციალური დაცვის სამინისტრო (პროგრამული კოდი - 35 00)</t>
  </si>
  <si>
    <t>2016 წელი</t>
  </si>
  <si>
    <t>2017 წელი</t>
  </si>
  <si>
    <t>დანართი N5</t>
  </si>
  <si>
    <t>ინფორმაცია დასაქმებულთა საორიენტაციო რიცხოვნობისა და ასიგნებების საორიენტაციო ზღვრული მოცულობის შესახებ 2016-2019 წლებისათვის</t>
  </si>
  <si>
    <t>საქართველოს შრომის, ჯანმრთელობისა და სოციალური დაცვის სამინისტრო (35 00)</t>
  </si>
  <si>
    <t>დასაქმებულთა საორიენტაციო რიცხოვნობა</t>
  </si>
  <si>
    <t>ასიგნებების საორიენტაციო ზღვრული მოცულობა (ათასი ლარი)</t>
  </si>
  <si>
    <t xml:space="preserve">I პრიორიტეტი - ხელმისაწვდომი ხარისხიანი ჯანდაცვა, სოციალური უზრუნველყოფა და შრომის დაცვა </t>
  </si>
  <si>
    <t>შრომის, ჯანმრთელობისა და სოციალური დაცვის პროგრამების მართვა *</t>
  </si>
  <si>
    <r>
      <rPr>
        <b/>
        <sz val="12"/>
        <rFont val="sylfaen"/>
        <family val="1"/>
      </rPr>
      <t>შენიშვნა:</t>
    </r>
    <r>
      <rPr>
        <sz val="12"/>
        <rFont val="Sylfaen"/>
        <family val="1"/>
      </rPr>
      <t xml:space="preserve"> საქართველოს შრომის, ჯანმრთელობისა და სოციალური დაცვის სამინისტროს რიცხოვნობა ჯამში შემცირდა სსიპ-სამედიცინო მედიაციის სამსახურის (25 ერთეული) ლიკვიდაციისა და სსიპ-ნარკომანიით დაავადებულ პირთა რეაბილიტაციის ცენტრის (12 ერთეული) ლიკვიდაციის შედეგად.</t>
    </r>
  </si>
  <si>
    <t>2016 წლიდან დაგეგმილია  სოციალური და ჯანმრთელობის დაცვის პროგრამების მართვის 39 შტატგარეშე მუშაკის შტატში გადაყვანა (აღნიშნული შტატგარეშეები აყვანილი იქნებიან 2015 წლის 1 ივლისიდან) და ასევე, „ოჯახში ძალადობის აღკვეთის, ოჯახში ძალადობის მსხვერპლთა დაცვისა და დახმარების შესახებ“ საქართველოს კანონის საფუძველზე, 2016 წლიდან ქალთა მიმართ ძალადობის საკითხების ადმინისტრირება დაევალებათ სოციალურ მუშაკებს. აღნიშნულის გათვალისწინებით, 34 ერთეული დამატებულია (1 უფროსი სოციალური მუშაკისა  და 33 სოციალური მუშაკი საშუალოდ, 800 ლარი ხელფასი) სააგენტოს შტატში.</t>
  </si>
  <si>
    <t xml:space="preserve"> სხვაობა 2015 წლის მაჩვენებელთან შედარებით გამოწვეულია სახელმწიფო ზრუნვის, ადამიანით ვაჭრობის (ტრეფიკინგის) მსხვერპლთა დაცვა და დახმარების პროგრამის ფარგლებში 6 ფილიალის ლიკვიდაციის პროცედურების 2015 წლის ბოლომდე დასრულებით, რის შემდეგაც საშტატო რიცხოვნობა შემცირდება 88 ერთეულით და ფონდის ორი სტრუქტურული ერთეულისათვის საჭირო 30 საშტატო ერთეულის დამატებით. </t>
  </si>
  <si>
    <t xml:space="preserve"> 2017 წელს გათვალისწინებულია დაავადებათა კონტროლისა და ეპიდემიოლოგიური უსაფრთხოების პროგრამის მართვის რიცხოვნობის ზრდა 18 ერთეულით განპიროვნებულია საქართველოს და ამერიკის შეერთებულ შტატებს შორის განსაკუთრებით საშიში პათოგენების აღმოჩენის, ეპიდემიოლოგიური ზედამხედველობის და რეაგირების ერთიანი ლაბორატორიული სისტემისა და საქართველოს რიჩარდ ლუგარის სახელობის საზოგადოებრივი ჯანდაცვის კვლევითი ცენტრის უზრუნველყოფასთან დაკავშირებული პასუხისმგებლობების გადაცემის შესახებ მიღწეული შეთანხმების საფუძველზე, რომლის თანახმად ერთიანი ლაბორატორიული სისტემის და ლუგარის ცენტრის უზრუნველყოფის მხარდაჭერის ფუნქციების და პასუხისმგებლობების განსაზღვისათვის ქართული მხარის ვალდებულებაა ამჟამად ლუგარის ცენტრის ტექმომსახურების ადგილობრივი პერსონალის შრომის ანაზღაურება (2017 წლამდე დაფინანსების წყარო დონორი ორგანიზაცია).</t>
  </si>
</sst>
</file>

<file path=xl/styles.xml><?xml version="1.0" encoding="utf-8"?>
<styleSheet xmlns="http://schemas.openxmlformats.org/spreadsheetml/2006/main">
  <numFmts count="3">
    <numFmt numFmtId="164" formatCode="#,##0.0"/>
    <numFmt numFmtId="165" formatCode="[$CHF]\ #,##0.00"/>
    <numFmt numFmtId="166" formatCode="[$USD]\ #,##0.00"/>
  </numFmts>
  <fonts count="34">
    <font>
      <sz val="11"/>
      <color theme="1"/>
      <name val="Calibri"/>
      <family val="2"/>
      <scheme val="minor"/>
    </font>
    <font>
      <sz val="12"/>
      <color theme="8" tint="-0.499984740745262"/>
      <name val="Sylfaen"/>
      <family val="1"/>
      <charset val="204"/>
    </font>
    <font>
      <b/>
      <u/>
      <sz val="12"/>
      <color theme="8" tint="-0.499984740745262"/>
      <name val="Sylfaen"/>
      <family val="1"/>
      <charset val="204"/>
    </font>
    <font>
      <b/>
      <sz val="12"/>
      <color theme="8" tint="-0.499984740745262"/>
      <name val="Sylfaen"/>
      <family val="1"/>
      <charset val="204"/>
    </font>
    <font>
      <b/>
      <sz val="12"/>
      <color theme="8" tint="-0.499984740745262"/>
      <name val="Calibri"/>
      <family val="2"/>
      <charset val="204"/>
      <scheme val="minor"/>
    </font>
    <font>
      <sz val="10"/>
      <name val="Arial"/>
      <family val="2"/>
      <charset val="204"/>
    </font>
    <font>
      <sz val="12"/>
      <color theme="8" tint="-0.499984740745262"/>
      <name val="Calibri"/>
      <family val="2"/>
      <charset val="204"/>
      <scheme val="minor"/>
    </font>
    <font>
      <b/>
      <sz val="12"/>
      <color theme="8" tint="-0.499984740745262"/>
      <name val="Sylfaen"/>
      <family val="1"/>
    </font>
    <font>
      <b/>
      <sz val="12"/>
      <color theme="8" tint="-0.499984740745262"/>
      <name val="Calibri"/>
      <family val="2"/>
      <scheme val="minor"/>
    </font>
    <font>
      <sz val="12"/>
      <color theme="8" tint="-0.499984740745262"/>
      <name val="Calibri"/>
      <family val="2"/>
      <scheme val="minor"/>
    </font>
    <font>
      <b/>
      <sz val="14"/>
      <color rgb="FFFF0000"/>
      <name val="Sylfaen"/>
      <family val="1"/>
    </font>
    <font>
      <sz val="12"/>
      <color theme="3" tint="-0.249977111117893"/>
      <name val="Sylfaen"/>
      <family val="1"/>
    </font>
    <font>
      <sz val="11"/>
      <color indexed="9"/>
      <name val="Calibri"/>
      <family val="2"/>
      <charset val="204"/>
    </font>
    <font>
      <b/>
      <sz val="12"/>
      <color theme="3" tint="-0.249977111117893"/>
      <name val="Calibri"/>
      <family val="2"/>
      <scheme val="minor"/>
    </font>
    <font>
      <sz val="12"/>
      <color theme="8" tint="-0.499984740745262"/>
      <name val="Sylfaen"/>
      <family val="1"/>
    </font>
    <font>
      <sz val="12"/>
      <color theme="3" tint="-0.249977111117893"/>
      <name val="Calibri"/>
      <family val="2"/>
      <scheme val="minor"/>
    </font>
    <font>
      <sz val="11"/>
      <color theme="1"/>
      <name val="Calibri"/>
      <family val="2"/>
      <scheme val="minor"/>
    </font>
    <font>
      <b/>
      <sz val="11"/>
      <color theme="1"/>
      <name val="Calibri"/>
      <family val="2"/>
      <scheme val="minor"/>
    </font>
    <font>
      <b/>
      <sz val="11"/>
      <color rgb="FFFF0000"/>
      <name val="Calibri"/>
      <family val="2"/>
      <scheme val="minor"/>
    </font>
    <font>
      <b/>
      <sz val="11"/>
      <color theme="4" tint="-0.499984740745262"/>
      <name val="Calibri"/>
      <family val="2"/>
      <scheme val="minor"/>
    </font>
    <font>
      <sz val="11"/>
      <color theme="3" tint="-0.499984740745262"/>
      <name val="Calibri"/>
      <family val="2"/>
      <scheme val="minor"/>
    </font>
    <font>
      <sz val="11"/>
      <color theme="4" tint="-0.499984740745262"/>
      <name val="Calibri"/>
      <family val="2"/>
      <scheme val="minor"/>
    </font>
    <font>
      <b/>
      <i/>
      <u/>
      <sz val="12"/>
      <color theme="8" tint="-0.499984740745262"/>
      <name val="Calibri"/>
      <family val="2"/>
      <charset val="204"/>
      <scheme val="minor"/>
    </font>
    <font>
      <sz val="11"/>
      <color rgb="FFFF0000"/>
      <name val="Calibri"/>
      <family val="2"/>
      <scheme val="minor"/>
    </font>
    <font>
      <b/>
      <sz val="14"/>
      <color theme="8" tint="-0.499984740745262"/>
      <name val="Sylfaen"/>
      <family val="1"/>
      <charset val="204"/>
    </font>
    <font>
      <b/>
      <sz val="14"/>
      <color theme="8" tint="-0.499984740745262"/>
      <name val="Calibri"/>
      <family val="2"/>
      <scheme val="minor"/>
    </font>
    <font>
      <sz val="11"/>
      <color rgb="FF000000"/>
      <name val="Calibri"/>
      <family val="2"/>
    </font>
    <font>
      <b/>
      <sz val="12"/>
      <color rgb="FF000000"/>
      <name val="Calibri"/>
      <family val="2"/>
    </font>
    <font>
      <b/>
      <sz val="14"/>
      <color rgb="FF000000"/>
      <name val="Sylfaen"/>
      <family val="1"/>
    </font>
    <font>
      <b/>
      <sz val="10"/>
      <color rgb="FF000000"/>
      <name val="Calibri"/>
      <family val="2"/>
    </font>
    <font>
      <b/>
      <sz val="12"/>
      <color rgb="FF000000"/>
      <name val="Sylfaen"/>
      <family val="1"/>
    </font>
    <font>
      <sz val="10"/>
      <name val="Arial"/>
      <family val="2"/>
    </font>
    <font>
      <sz val="12"/>
      <name val="Sylfaen"/>
      <family val="1"/>
    </font>
    <font>
      <b/>
      <sz val="12"/>
      <name val="sylfaen"/>
      <family val="1"/>
    </font>
  </fonts>
  <fills count="1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4"/>
        <bgColor indexed="64"/>
      </patternFill>
    </fill>
    <fill>
      <patternFill patternType="solid">
        <fgColor indexed="10"/>
      </patternFill>
    </fill>
    <fill>
      <patternFill patternType="solid">
        <fgColor theme="4"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rgb="FFFFFFFF"/>
        <bgColor rgb="FFFFFFFF"/>
      </patternFill>
    </fill>
    <fill>
      <patternFill patternType="solid">
        <fgColor rgb="FFD9D9D9"/>
        <bgColor rgb="FFD9D9D9"/>
      </patternFill>
    </fill>
    <fill>
      <patternFill patternType="solid">
        <fgColor rgb="FFF2F2F2"/>
        <bgColor rgb="FFF2F2F2"/>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top/>
      <bottom style="thin">
        <color indexed="64"/>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s>
  <cellStyleXfs count="6">
    <xf numFmtId="0" fontId="0" fillId="0" borderId="0"/>
    <xf numFmtId="0" fontId="5" fillId="0" borderId="0"/>
    <xf numFmtId="0" fontId="12" fillId="5" borderId="0" applyNumberFormat="0" applyBorder="0" applyAlignment="0" applyProtection="0"/>
    <xf numFmtId="9" fontId="16" fillId="0" borderId="0" applyFont="0" applyFill="0" applyBorder="0" applyAlignment="0" applyProtection="0"/>
    <xf numFmtId="0" fontId="26" fillId="0" borderId="0"/>
    <xf numFmtId="0" fontId="31" fillId="0" borderId="0"/>
  </cellStyleXfs>
  <cellXfs count="153">
    <xf numFmtId="0" fontId="0" fillId="0" borderId="0" xfId="0"/>
    <xf numFmtId="0" fontId="1" fillId="2" borderId="0" xfId="0" applyFont="1" applyFill="1" applyAlignment="1">
      <alignment vertical="center" wrapText="1"/>
    </xf>
    <xf numFmtId="0" fontId="3" fillId="2" borderId="0" xfId="0" applyFont="1" applyFill="1" applyAlignment="1">
      <alignment vertical="center" wrapText="1"/>
    </xf>
    <xf numFmtId="0" fontId="1" fillId="0" borderId="0" xfId="0" applyFont="1" applyFill="1" applyAlignment="1">
      <alignment vertical="center" wrapText="1"/>
    </xf>
    <xf numFmtId="0" fontId="1" fillId="0" borderId="0" xfId="1" applyFont="1" applyFill="1" applyBorder="1" applyAlignment="1">
      <alignment horizontal="center" vertical="center" wrapText="1"/>
    </xf>
    <xf numFmtId="164" fontId="4" fillId="0" borderId="1" xfId="0" applyNumberFormat="1" applyFont="1" applyFill="1" applyBorder="1" applyAlignment="1">
      <alignment horizontal="center" vertical="center" wrapText="1"/>
    </xf>
    <xf numFmtId="0" fontId="1" fillId="0" borderId="1" xfId="0" applyFont="1" applyFill="1" applyBorder="1" applyAlignment="1">
      <alignment horizontal="left" vertical="center" wrapText="1" indent="3"/>
    </xf>
    <xf numFmtId="164" fontId="6" fillId="0" borderId="1" xfId="0" applyNumberFormat="1" applyFont="1" applyFill="1" applyBorder="1" applyAlignment="1">
      <alignment horizontal="center" vertical="center" wrapText="1"/>
    </xf>
    <xf numFmtId="0" fontId="1" fillId="3" borderId="1" xfId="0" applyFont="1" applyFill="1" applyBorder="1" applyAlignment="1">
      <alignment horizontal="left" vertical="center" wrapText="1" indent="3"/>
    </xf>
    <xf numFmtId="0" fontId="3" fillId="0" borderId="1" xfId="0" applyFont="1" applyFill="1" applyBorder="1" applyAlignment="1">
      <alignment horizontal="left" vertical="center" wrapText="1"/>
    </xf>
    <xf numFmtId="0" fontId="3" fillId="2" borderId="0" xfId="0" applyFont="1" applyFill="1" applyAlignment="1">
      <alignment horizontal="center" vertical="center" wrapText="1"/>
    </xf>
    <xf numFmtId="0" fontId="3" fillId="0" borderId="6"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2" fillId="2" borderId="0" xfId="0" applyFont="1" applyFill="1" applyAlignment="1">
      <alignment horizontal="center" vertical="center" wrapText="1"/>
    </xf>
    <xf numFmtId="0" fontId="1" fillId="2" borderId="1" xfId="0" applyFont="1" applyFill="1" applyBorder="1" applyAlignment="1">
      <alignment horizontal="left" vertical="center" wrapText="1" indent="3"/>
    </xf>
    <xf numFmtId="0" fontId="6" fillId="2" borderId="1" xfId="0" applyFont="1" applyFill="1" applyBorder="1" applyAlignment="1">
      <alignment horizontal="center" vertical="center" wrapText="1"/>
    </xf>
    <xf numFmtId="0" fontId="3" fillId="4" borderId="1" xfId="0" applyFont="1" applyFill="1" applyBorder="1" applyAlignment="1">
      <alignment horizontal="center" vertical="center" wrapText="1"/>
    </xf>
    <xf numFmtId="0" fontId="3" fillId="0" borderId="1" xfId="0" applyFont="1" applyFill="1" applyBorder="1" applyAlignment="1">
      <alignment horizontal="left" vertical="center" wrapText="1" indent="3"/>
    </xf>
    <xf numFmtId="0" fontId="3" fillId="2" borderId="1" xfId="0" applyFont="1" applyFill="1" applyBorder="1" applyAlignment="1">
      <alignment horizontal="left" vertical="center" wrapText="1" indent="3"/>
    </xf>
    <xf numFmtId="0" fontId="7" fillId="2" borderId="1" xfId="0" applyFont="1" applyFill="1" applyBorder="1" applyAlignment="1">
      <alignment horizontal="left" vertical="center" wrapText="1" indent="3"/>
    </xf>
    <xf numFmtId="0" fontId="8" fillId="2" borderId="1" xfId="0" applyFont="1" applyFill="1" applyBorder="1" applyAlignment="1">
      <alignment horizontal="center" vertical="center" wrapText="1"/>
    </xf>
    <xf numFmtId="164" fontId="8" fillId="0" borderId="1" xfId="0" applyNumberFormat="1" applyFont="1" applyFill="1" applyBorder="1" applyAlignment="1">
      <alignment horizontal="center" vertical="center" wrapText="1"/>
    </xf>
    <xf numFmtId="164" fontId="8" fillId="2" borderId="1" xfId="0" applyNumberFormat="1" applyFont="1" applyFill="1" applyBorder="1" applyAlignment="1">
      <alignment horizontal="center" vertical="center" wrapText="1"/>
    </xf>
    <xf numFmtId="164" fontId="4" fillId="0" borderId="0" xfId="0" applyNumberFormat="1" applyFont="1" applyFill="1" applyBorder="1" applyAlignment="1">
      <alignment horizontal="center" vertical="center" wrapText="1"/>
    </xf>
    <xf numFmtId="164" fontId="9" fillId="0" borderId="1" xfId="0" applyNumberFormat="1" applyFont="1" applyFill="1" applyBorder="1" applyAlignment="1">
      <alignment horizontal="center" vertical="center" wrapText="1"/>
    </xf>
    <xf numFmtId="164" fontId="9" fillId="2" borderId="1" xfId="0" applyNumberFormat="1" applyFont="1" applyFill="1" applyBorder="1" applyAlignment="1">
      <alignment horizontal="center" vertical="center" wrapText="1"/>
    </xf>
    <xf numFmtId="164" fontId="8" fillId="3"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3" xfId="0" applyFont="1" applyFill="1" applyBorder="1" applyAlignment="1">
      <alignment horizontal="center" vertical="center" wrapText="1"/>
    </xf>
    <xf numFmtId="164" fontId="6" fillId="3" borderId="1" xfId="0" applyNumberFormat="1" applyFont="1" applyFill="1" applyBorder="1" applyAlignment="1">
      <alignment horizontal="center" vertical="center" wrapText="1"/>
    </xf>
    <xf numFmtId="164" fontId="6" fillId="2" borderId="1" xfId="0" applyNumberFormat="1" applyFont="1" applyFill="1" applyBorder="1" applyAlignment="1">
      <alignment horizontal="center" vertical="center" wrapText="1"/>
    </xf>
    <xf numFmtId="0" fontId="0" fillId="0" borderId="0" xfId="0" applyAlignment="1">
      <alignment horizontal="center" vertical="center"/>
    </xf>
    <xf numFmtId="4" fontId="0" fillId="0" borderId="1" xfId="0" applyNumberFormat="1" applyBorder="1" applyAlignment="1">
      <alignment horizontal="center" vertical="center"/>
    </xf>
    <xf numFmtId="4" fontId="18" fillId="3" borderId="1" xfId="0" applyNumberFormat="1" applyFont="1" applyFill="1" applyBorder="1" applyAlignment="1">
      <alignment horizontal="center" vertical="center"/>
    </xf>
    <xf numFmtId="0" fontId="19" fillId="0" borderId="1" xfId="0" applyFont="1" applyBorder="1" applyAlignment="1">
      <alignment horizontal="center" vertical="center" wrapText="1"/>
    </xf>
    <xf numFmtId="4" fontId="20" fillId="0" borderId="1" xfId="0" applyNumberFormat="1" applyFont="1" applyBorder="1" applyAlignment="1">
      <alignment horizontal="center" vertical="center"/>
    </xf>
    <xf numFmtId="0" fontId="21" fillId="0" borderId="1" xfId="0" applyFont="1" applyFill="1" applyBorder="1" applyAlignment="1">
      <alignment horizontal="left" vertical="center" wrapText="1"/>
    </xf>
    <xf numFmtId="4" fontId="20" fillId="6" borderId="1" xfId="0" applyNumberFormat="1" applyFont="1" applyFill="1" applyBorder="1" applyAlignment="1">
      <alignment horizontal="center" vertical="center"/>
    </xf>
    <xf numFmtId="0" fontId="17" fillId="0" borderId="1" xfId="0" applyFont="1" applyBorder="1" applyAlignment="1">
      <alignment horizontal="center" vertical="center"/>
    </xf>
    <xf numFmtId="0" fontId="4" fillId="0" borderId="1" xfId="0" applyFont="1" applyFill="1" applyBorder="1" applyAlignment="1">
      <alignment horizontal="center" vertical="center" wrapText="1"/>
    </xf>
    <xf numFmtId="0" fontId="3" fillId="0" borderId="1" xfId="0" applyFont="1" applyFill="1" applyBorder="1" applyAlignment="1">
      <alignment vertical="center" wrapText="1"/>
    </xf>
    <xf numFmtId="0" fontId="6" fillId="0" borderId="1" xfId="0" applyFont="1" applyFill="1" applyBorder="1" applyAlignment="1">
      <alignment horizontal="center" vertical="center" wrapText="1"/>
    </xf>
    <xf numFmtId="0" fontId="6" fillId="3" borderId="1" xfId="0" applyFont="1" applyFill="1" applyBorder="1" applyAlignment="1">
      <alignment horizontal="center" vertical="center" wrapText="1"/>
    </xf>
    <xf numFmtId="164" fontId="1" fillId="0" borderId="0" xfId="0" applyNumberFormat="1" applyFont="1" applyFill="1" applyAlignment="1">
      <alignment vertical="center" wrapText="1"/>
    </xf>
    <xf numFmtId="9" fontId="6" fillId="0" borderId="1" xfId="3" applyFont="1" applyFill="1" applyBorder="1" applyAlignment="1">
      <alignment horizontal="center" vertical="center" wrapText="1"/>
    </xf>
    <xf numFmtId="9" fontId="1" fillId="0" borderId="0" xfId="3" applyFont="1" applyFill="1" applyAlignment="1">
      <alignment vertical="center" wrapText="1"/>
    </xf>
    <xf numFmtId="164" fontId="22" fillId="2" borderId="1" xfId="0" applyNumberFormat="1" applyFont="1" applyFill="1" applyBorder="1" applyAlignment="1">
      <alignment horizontal="center" vertical="center" wrapText="1"/>
    </xf>
    <xf numFmtId="164" fontId="22" fillId="0" borderId="1" xfId="0" applyNumberFormat="1" applyFont="1" applyFill="1" applyBorder="1" applyAlignment="1">
      <alignment horizontal="center" vertical="center" wrapText="1"/>
    </xf>
    <xf numFmtId="0" fontId="3" fillId="0" borderId="3" xfId="0" applyFont="1" applyFill="1" applyBorder="1" applyAlignment="1">
      <alignment vertical="center" wrapText="1"/>
    </xf>
    <xf numFmtId="0" fontId="3" fillId="0" borderId="0" xfId="0" applyFont="1" applyFill="1" applyAlignment="1">
      <alignment vertical="center" wrapText="1"/>
    </xf>
    <xf numFmtId="0" fontId="3" fillId="2" borderId="0" xfId="0" applyFont="1" applyFill="1" applyAlignment="1">
      <alignment horizontal="center" vertical="center" wrapText="1"/>
    </xf>
    <xf numFmtId="0" fontId="8" fillId="3"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1" fillId="2" borderId="0" xfId="1" applyFont="1" applyFill="1" applyBorder="1" applyAlignment="1">
      <alignment horizontal="center" vertical="center" wrapText="1"/>
    </xf>
    <xf numFmtId="0" fontId="3" fillId="2" borderId="1" xfId="0" applyFont="1" applyFill="1" applyBorder="1" applyAlignment="1">
      <alignment horizontal="left" vertical="center" wrapText="1"/>
    </xf>
    <xf numFmtId="0" fontId="8" fillId="2" borderId="1" xfId="0" applyFont="1" applyFill="1" applyBorder="1" applyAlignment="1">
      <alignment horizontal="left" vertical="center" wrapText="1"/>
    </xf>
    <xf numFmtId="0" fontId="11" fillId="2" borderId="8" xfId="0" applyFont="1" applyFill="1" applyBorder="1" applyAlignment="1" applyProtection="1">
      <alignment horizontal="left" vertical="center" wrapText="1" indent="2" readingOrder="1"/>
      <protection locked="0"/>
    </xf>
    <xf numFmtId="0" fontId="14" fillId="2" borderId="1" xfId="0" applyFont="1" applyFill="1" applyBorder="1" applyAlignment="1">
      <alignment horizontal="left" vertical="center" wrapText="1" indent="3"/>
    </xf>
    <xf numFmtId="164" fontId="4" fillId="2" borderId="1" xfId="0" applyNumberFormat="1" applyFont="1" applyFill="1" applyBorder="1" applyAlignment="1">
      <alignment horizontal="center" vertical="center" wrapText="1"/>
    </xf>
    <xf numFmtId="164" fontId="4" fillId="2" borderId="0" xfId="0" applyNumberFormat="1" applyFont="1" applyFill="1" applyBorder="1" applyAlignment="1">
      <alignment horizontal="center" vertical="center" wrapText="1"/>
    </xf>
    <xf numFmtId="0" fontId="14" fillId="3" borderId="1" xfId="0" applyFont="1" applyFill="1" applyBorder="1" applyAlignment="1">
      <alignment horizontal="left" vertical="center" wrapText="1" indent="3"/>
    </xf>
    <xf numFmtId="0" fontId="9" fillId="2" borderId="1" xfId="0" applyFont="1" applyFill="1" applyBorder="1" applyAlignment="1">
      <alignment horizontal="center" vertical="center" wrapText="1"/>
    </xf>
    <xf numFmtId="0" fontId="24" fillId="2" borderId="1" xfId="0" applyFont="1" applyFill="1" applyBorder="1" applyAlignment="1">
      <alignment horizontal="center" vertical="center" wrapText="1"/>
    </xf>
    <xf numFmtId="164" fontId="25" fillId="7" borderId="1" xfId="0" applyNumberFormat="1" applyFont="1" applyFill="1" applyBorder="1" applyAlignment="1">
      <alignment horizontal="center" vertical="center" wrapText="1"/>
    </xf>
    <xf numFmtId="0" fontId="24" fillId="8" borderId="1" xfId="0" applyFont="1" applyFill="1" applyBorder="1" applyAlignment="1">
      <alignment horizontal="center" vertical="center" wrapText="1"/>
    </xf>
    <xf numFmtId="0" fontId="25" fillId="8" borderId="1" xfId="0" applyFont="1" applyFill="1" applyBorder="1" applyAlignment="1">
      <alignment horizontal="center" vertical="center" wrapText="1"/>
    </xf>
    <xf numFmtId="164" fontId="25" fillId="8" borderId="1" xfId="0" applyNumberFormat="1" applyFont="1" applyFill="1" applyBorder="1" applyAlignment="1">
      <alignment horizontal="center" vertical="center" wrapText="1"/>
    </xf>
    <xf numFmtId="164" fontId="1" fillId="2" borderId="0" xfId="0" applyNumberFormat="1" applyFont="1" applyFill="1" applyAlignment="1">
      <alignment vertical="center" wrapText="1"/>
    </xf>
    <xf numFmtId="0" fontId="3" fillId="8" borderId="1" xfId="0" applyFont="1" applyFill="1" applyBorder="1" applyAlignment="1">
      <alignment horizontal="center" vertical="center" wrapText="1"/>
    </xf>
    <xf numFmtId="0" fontId="8" fillId="8" borderId="1" xfId="0" applyFont="1" applyFill="1" applyBorder="1" applyAlignment="1">
      <alignment horizontal="center" vertical="center" wrapText="1"/>
    </xf>
    <xf numFmtId="164" fontId="8" fillId="8" borderId="1" xfId="0" applyNumberFormat="1" applyFont="1" applyFill="1" applyBorder="1" applyAlignment="1">
      <alignment horizontal="center" vertical="center" wrapText="1"/>
    </xf>
    <xf numFmtId="0" fontId="23" fillId="0" borderId="0" xfId="0" applyFont="1"/>
    <xf numFmtId="0" fontId="24" fillId="2" borderId="6" xfId="0" applyFont="1" applyFill="1" applyBorder="1" applyAlignment="1">
      <alignment horizontal="center" vertical="center" wrapText="1"/>
    </xf>
    <xf numFmtId="0" fontId="2" fillId="9" borderId="0" xfId="0" applyFont="1" applyFill="1" applyAlignment="1">
      <alignment horizontal="center" vertical="center" wrapText="1"/>
    </xf>
    <xf numFmtId="0" fontId="3" fillId="9" borderId="0" xfId="0" applyFont="1" applyFill="1" applyAlignment="1">
      <alignment vertical="center" wrapText="1"/>
    </xf>
    <xf numFmtId="164" fontId="25" fillId="9" borderId="1" xfId="0" applyNumberFormat="1" applyFont="1" applyFill="1" applyBorder="1" applyAlignment="1">
      <alignment horizontal="center" vertical="center" wrapText="1"/>
    </xf>
    <xf numFmtId="164" fontId="9" fillId="9" borderId="1" xfId="0" applyNumberFormat="1" applyFont="1" applyFill="1" applyBorder="1" applyAlignment="1">
      <alignment horizontal="center" vertical="center" wrapText="1"/>
    </xf>
    <xf numFmtId="164" fontId="8" fillId="9" borderId="1" xfId="0" applyNumberFormat="1" applyFont="1" applyFill="1" applyBorder="1" applyAlignment="1">
      <alignment horizontal="center" vertical="center" wrapText="1"/>
    </xf>
    <xf numFmtId="164" fontId="15" fillId="9" borderId="7" xfId="0" applyNumberFormat="1" applyFont="1" applyFill="1" applyBorder="1" applyAlignment="1" applyProtection="1">
      <alignment horizontal="center" vertical="center" wrapText="1" readingOrder="1"/>
      <protection locked="0"/>
    </xf>
    <xf numFmtId="0" fontId="9" fillId="9" borderId="0" xfId="0" applyFont="1" applyFill="1" applyAlignment="1">
      <alignment vertical="center" wrapText="1"/>
    </xf>
    <xf numFmtId="164" fontId="13" fillId="9" borderId="7" xfId="0" applyNumberFormat="1" applyFont="1" applyFill="1" applyBorder="1" applyAlignment="1" applyProtection="1">
      <alignment horizontal="center" vertical="center" wrapText="1" readingOrder="1"/>
      <protection locked="0"/>
    </xf>
    <xf numFmtId="0" fontId="1" fillId="9" borderId="0" xfId="0" applyFont="1" applyFill="1" applyAlignment="1">
      <alignment vertical="center" wrapText="1"/>
    </xf>
    <xf numFmtId="0" fontId="24" fillId="9" borderId="6" xfId="0" applyFont="1" applyFill="1" applyBorder="1" applyAlignment="1">
      <alignment horizontal="center" vertical="center" wrapText="1"/>
    </xf>
    <xf numFmtId="164" fontId="1" fillId="9" borderId="0" xfId="0" applyNumberFormat="1" applyFont="1" applyFill="1" applyAlignment="1">
      <alignment vertical="center" wrapText="1"/>
    </xf>
    <xf numFmtId="0" fontId="1" fillId="10" borderId="0" xfId="1" applyFont="1" applyFill="1" applyBorder="1" applyAlignment="1">
      <alignment horizontal="center" vertical="center" wrapText="1"/>
    </xf>
    <xf numFmtId="0" fontId="1" fillId="10" borderId="1" xfId="0" applyFont="1" applyFill="1" applyBorder="1" applyAlignment="1">
      <alignment horizontal="left" vertical="center" wrapText="1" indent="3"/>
    </xf>
    <xf numFmtId="0" fontId="8" fillId="10" borderId="1" xfId="0" applyFont="1" applyFill="1" applyBorder="1" applyAlignment="1">
      <alignment horizontal="center" vertical="center" wrapText="1"/>
    </xf>
    <xf numFmtId="164" fontId="15" fillId="10" borderId="7" xfId="0" applyNumberFormat="1" applyFont="1" applyFill="1" applyBorder="1" applyAlignment="1" applyProtection="1">
      <alignment horizontal="center" vertical="center" wrapText="1" readingOrder="1"/>
      <protection locked="0"/>
    </xf>
    <xf numFmtId="164" fontId="25" fillId="10" borderId="1" xfId="0" applyNumberFormat="1" applyFont="1" applyFill="1" applyBorder="1" applyAlignment="1">
      <alignment horizontal="center" vertical="center" wrapText="1"/>
    </xf>
    <xf numFmtId="164" fontId="9" fillId="10" borderId="1" xfId="0" applyNumberFormat="1" applyFont="1" applyFill="1" applyBorder="1" applyAlignment="1">
      <alignment horizontal="center" vertical="center" wrapText="1"/>
    </xf>
    <xf numFmtId="164" fontId="8" fillId="10" borderId="1" xfId="0" applyNumberFormat="1" applyFont="1" applyFill="1" applyBorder="1" applyAlignment="1">
      <alignment horizontal="center" vertical="center" wrapText="1"/>
    </xf>
    <xf numFmtId="0" fontId="1" fillId="10" borderId="0" xfId="0" applyFont="1" applyFill="1" applyAlignment="1">
      <alignment vertical="center" wrapText="1"/>
    </xf>
    <xf numFmtId="0" fontId="8" fillId="0" borderId="1" xfId="0" applyFont="1" applyFill="1" applyBorder="1" applyAlignment="1">
      <alignment horizontal="center" vertical="center" wrapText="1"/>
    </xf>
    <xf numFmtId="164" fontId="25" fillId="0" borderId="1" xfId="0" applyNumberFormat="1" applyFont="1" applyFill="1" applyBorder="1" applyAlignment="1">
      <alignment horizontal="center" vertical="center" wrapText="1"/>
    </xf>
    <xf numFmtId="0" fontId="26" fillId="0" borderId="0" xfId="4"/>
    <xf numFmtId="0" fontId="28" fillId="11" borderId="13" xfId="4" applyFont="1" applyFill="1" applyBorder="1" applyAlignment="1">
      <alignment horizontal="center" vertical="center" wrapText="1"/>
    </xf>
    <xf numFmtId="0" fontId="28" fillId="11" borderId="14" xfId="4" applyFont="1" applyFill="1" applyBorder="1" applyAlignment="1">
      <alignment horizontal="center" vertical="center" wrapText="1"/>
    </xf>
    <xf numFmtId="0" fontId="28" fillId="11" borderId="15" xfId="4" applyFont="1" applyFill="1" applyBorder="1" applyAlignment="1">
      <alignment horizontal="center" vertical="center" wrapText="1"/>
    </xf>
    <xf numFmtId="0" fontId="28" fillId="11" borderId="16" xfId="4" applyFont="1" applyFill="1" applyBorder="1" applyAlignment="1">
      <alignment horizontal="center" vertical="center" wrapText="1"/>
    </xf>
    <xf numFmtId="164" fontId="29" fillId="12" borderId="14" xfId="4" applyNumberFormat="1" applyFont="1" applyFill="1" applyBorder="1" applyAlignment="1">
      <alignment horizontal="center" vertical="center" wrapText="1"/>
    </xf>
    <xf numFmtId="164" fontId="29" fillId="12" borderId="17" xfId="4" applyNumberFormat="1" applyFont="1" applyFill="1" applyBorder="1" applyAlignment="1">
      <alignment horizontal="center" vertical="center" wrapText="1"/>
    </xf>
    <xf numFmtId="0" fontId="30" fillId="13" borderId="13" xfId="4" applyFont="1" applyFill="1" applyBorder="1" applyAlignment="1">
      <alignment horizontal="center" vertical="center" wrapText="1"/>
    </xf>
    <xf numFmtId="0" fontId="29" fillId="13" borderId="14" xfId="4" applyFont="1" applyFill="1" applyBorder="1" applyAlignment="1">
      <alignment horizontal="center" vertical="center" wrapText="1"/>
    </xf>
    <xf numFmtId="164" fontId="29" fillId="13" borderId="14" xfId="4" applyNumberFormat="1" applyFont="1" applyFill="1" applyBorder="1" applyAlignment="1">
      <alignment horizontal="center" vertical="center" wrapText="1"/>
    </xf>
    <xf numFmtId="164" fontId="29" fillId="13" borderId="17" xfId="4" applyNumberFormat="1" applyFont="1" applyFill="1" applyBorder="1" applyAlignment="1">
      <alignment horizontal="center" vertical="center" wrapText="1"/>
    </xf>
    <xf numFmtId="0" fontId="30" fillId="13" borderId="18" xfId="4" applyFont="1" applyFill="1" applyBorder="1" applyAlignment="1">
      <alignment horizontal="center" vertical="center" wrapText="1"/>
    </xf>
    <xf numFmtId="0" fontId="29" fillId="13" borderId="19" xfId="4" applyFont="1" applyFill="1" applyBorder="1" applyAlignment="1">
      <alignment horizontal="center" vertical="center" wrapText="1"/>
    </xf>
    <xf numFmtId="164" fontId="29" fillId="12" borderId="19" xfId="4" applyNumberFormat="1" applyFont="1" applyFill="1" applyBorder="1" applyAlignment="1">
      <alignment horizontal="center" vertical="center" wrapText="1"/>
    </xf>
    <xf numFmtId="164" fontId="29" fillId="13" borderId="19" xfId="4" applyNumberFormat="1" applyFont="1" applyFill="1" applyBorder="1" applyAlignment="1">
      <alignment horizontal="center" vertical="center" wrapText="1"/>
    </xf>
    <xf numFmtId="164" fontId="29" fillId="13" borderId="20" xfId="4" applyNumberFormat="1" applyFont="1" applyFill="1" applyBorder="1" applyAlignment="1">
      <alignment horizontal="center" vertical="center" wrapText="1"/>
    </xf>
    <xf numFmtId="0" fontId="28" fillId="12" borderId="13" xfId="4" applyFont="1" applyFill="1" applyBorder="1" applyAlignment="1">
      <alignment horizontal="center" vertical="center" wrapText="1"/>
    </xf>
    <xf numFmtId="0" fontId="32" fillId="0" borderId="0" xfId="5" applyFont="1" applyAlignment="1">
      <alignment horizontal="left" vertical="center" wrapText="1"/>
    </xf>
    <xf numFmtId="0" fontId="27" fillId="0" borderId="0" xfId="4" applyFont="1" applyAlignment="1">
      <alignment horizontal="center" vertical="center"/>
    </xf>
    <xf numFmtId="0" fontId="28" fillId="0" borderId="0" xfId="4" applyFont="1" applyAlignment="1">
      <alignment horizontal="center" vertical="center"/>
    </xf>
    <xf numFmtId="0" fontId="28" fillId="11" borderId="10" xfId="4" applyFont="1" applyFill="1" applyBorder="1" applyAlignment="1">
      <alignment horizontal="center" vertical="center" wrapText="1"/>
    </xf>
    <xf numFmtId="0" fontId="28" fillId="11" borderId="11" xfId="4" applyFont="1" applyFill="1" applyBorder="1" applyAlignment="1">
      <alignment horizontal="center" vertical="center" wrapText="1"/>
    </xf>
    <xf numFmtId="0" fontId="28" fillId="11" borderId="12" xfId="4" applyFont="1" applyFill="1" applyBorder="1" applyAlignment="1">
      <alignment horizontal="center" vertical="center" wrapText="1"/>
    </xf>
    <xf numFmtId="0" fontId="24" fillId="2" borderId="2" xfId="0" applyFont="1" applyFill="1" applyBorder="1" applyAlignment="1">
      <alignment horizontal="center" vertical="center" wrapText="1"/>
    </xf>
    <xf numFmtId="0" fontId="24" fillId="2" borderId="4" xfId="0" applyFont="1" applyFill="1" applyBorder="1" applyAlignment="1">
      <alignment horizontal="center" vertical="center" wrapText="1"/>
    </xf>
    <xf numFmtId="0" fontId="24" fillId="2" borderId="5"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24" fillId="7" borderId="1" xfId="0" applyFont="1" applyFill="1" applyBorder="1" applyAlignment="1">
      <alignment horizontal="center" vertical="center" wrapText="1"/>
    </xf>
    <xf numFmtId="0" fontId="2" fillId="2" borderId="0" xfId="0" applyFont="1" applyFill="1" applyAlignment="1">
      <alignment horizontal="center" vertical="center" wrapText="1"/>
    </xf>
    <xf numFmtId="0" fontId="24" fillId="2" borderId="1" xfId="0" applyFont="1" applyFill="1" applyBorder="1" applyAlignment="1">
      <alignment horizontal="center" vertical="center" wrapText="1"/>
    </xf>
    <xf numFmtId="0" fontId="24" fillId="9" borderId="3" xfId="0" applyFont="1" applyFill="1" applyBorder="1" applyAlignment="1">
      <alignment horizontal="center" vertical="center" wrapText="1"/>
    </xf>
    <xf numFmtId="0" fontId="24" fillId="9" borderId="6" xfId="0" applyFont="1" applyFill="1" applyBorder="1" applyAlignment="1">
      <alignment horizontal="center" vertical="center" wrapText="1"/>
    </xf>
    <xf numFmtId="0" fontId="24" fillId="2" borderId="3" xfId="0" applyFont="1" applyFill="1" applyBorder="1" applyAlignment="1">
      <alignment horizontal="center" vertical="center" wrapText="1"/>
    </xf>
    <xf numFmtId="0" fontId="24" fillId="2" borderId="6"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10" fillId="0" borderId="0" xfId="0" applyNumberFormat="1" applyFont="1" applyFill="1" applyAlignment="1">
      <alignment horizontal="left" vertical="top" wrapText="1"/>
    </xf>
    <xf numFmtId="0" fontId="3" fillId="0" borderId="1" xfId="0" applyFont="1" applyFill="1" applyBorder="1" applyAlignment="1">
      <alignment horizontal="center" vertical="center" wrapText="1"/>
    </xf>
    <xf numFmtId="0" fontId="0" fillId="3" borderId="9" xfId="0" applyFill="1" applyBorder="1" applyAlignment="1">
      <alignment horizontal="center" vertical="center"/>
    </xf>
    <xf numFmtId="0" fontId="17" fillId="0" borderId="1" xfId="0" applyFont="1" applyBorder="1" applyAlignment="1">
      <alignment horizontal="center" vertical="center" wrapText="1"/>
    </xf>
    <xf numFmtId="0" fontId="17" fillId="0" borderId="1" xfId="0" applyFont="1" applyBorder="1" applyAlignment="1">
      <alignment horizontal="center" vertical="center"/>
    </xf>
    <xf numFmtId="166" fontId="17" fillId="0" borderId="1" xfId="0" applyNumberFormat="1" applyFont="1" applyBorder="1" applyAlignment="1">
      <alignment horizontal="center" vertical="center"/>
    </xf>
    <xf numFmtId="165" fontId="17" fillId="0" borderId="1" xfId="0" applyNumberFormat="1" applyFont="1" applyBorder="1" applyAlignment="1">
      <alignment horizontal="center" vertical="center"/>
    </xf>
    <xf numFmtId="0" fontId="0" fillId="0" borderId="9" xfId="0" applyBorder="1" applyAlignment="1">
      <alignment horizontal="center" vertical="center"/>
    </xf>
    <xf numFmtId="165" fontId="17" fillId="0" borderId="2" xfId="0" applyNumberFormat="1" applyFont="1" applyBorder="1" applyAlignment="1">
      <alignment horizontal="center" vertical="center"/>
    </xf>
    <xf numFmtId="165" fontId="17" fillId="0" borderId="5" xfId="0" applyNumberFormat="1" applyFont="1" applyBorder="1" applyAlignment="1">
      <alignment horizontal="center" vertical="center"/>
    </xf>
    <xf numFmtId="0" fontId="0" fillId="3" borderId="0" xfId="0" applyFill="1" applyAlignment="1">
      <alignment horizontal="center" vertical="center"/>
    </xf>
    <xf numFmtId="0" fontId="3" fillId="2" borderId="0" xfId="0" applyFont="1" applyFill="1" applyAlignment="1">
      <alignment horizontal="center" vertical="center" wrapText="1"/>
    </xf>
    <xf numFmtId="0" fontId="3" fillId="2" borderId="1"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3" borderId="6" xfId="0" applyFont="1" applyFill="1" applyBorder="1" applyAlignment="1">
      <alignment horizontal="center" vertical="center" wrapText="1"/>
    </xf>
  </cellXfs>
  <cellStyles count="6">
    <cellStyle name="Accent2 2" xfId="2"/>
    <cellStyle name="Normal" xfId="0" builtinId="0"/>
    <cellStyle name="Normal 2" xfId="4"/>
    <cellStyle name="Normal 2 2" xfId="5"/>
    <cellStyle name="Normal_cxrili 2008 20.12.2007" xfId="1"/>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dimension ref="B1:K18"/>
  <sheetViews>
    <sheetView view="pageBreakPreview" zoomScale="60" zoomScaleNormal="100" workbookViewId="0">
      <selection activeCell="F12" sqref="F12"/>
    </sheetView>
  </sheetViews>
  <sheetFormatPr defaultRowHeight="15"/>
  <cols>
    <col min="1" max="1" width="9.140625" style="95" customWidth="1"/>
    <col min="2" max="2" width="61.42578125" style="95" customWidth="1"/>
    <col min="3" max="3" width="16.85546875" style="95" customWidth="1"/>
    <col min="4" max="4" width="15.5703125" style="95" customWidth="1"/>
    <col min="5" max="5" width="15.85546875" style="95" customWidth="1"/>
    <col min="6" max="6" width="15.42578125" style="95" customWidth="1"/>
    <col min="7" max="7" width="15" style="95" customWidth="1"/>
    <col min="8" max="8" width="16" style="95" customWidth="1"/>
    <col min="9" max="9" width="15.42578125" style="95" customWidth="1"/>
    <col min="10" max="10" width="16.42578125" style="95" customWidth="1"/>
    <col min="11" max="11" width="16" style="95" customWidth="1"/>
    <col min="12" max="12" width="9.140625" style="95" customWidth="1"/>
    <col min="13" max="256" width="9.140625" style="95"/>
    <col min="257" max="257" width="9.140625" style="95" customWidth="1"/>
    <col min="258" max="258" width="61.42578125" style="95" customWidth="1"/>
    <col min="259" max="259" width="16.85546875" style="95" customWidth="1"/>
    <col min="260" max="260" width="15.5703125" style="95" customWidth="1"/>
    <col min="261" max="261" width="15.85546875" style="95" customWidth="1"/>
    <col min="262" max="262" width="15.42578125" style="95" customWidth="1"/>
    <col min="263" max="263" width="15" style="95" customWidth="1"/>
    <col min="264" max="264" width="16" style="95" customWidth="1"/>
    <col min="265" max="265" width="15.42578125" style="95" customWidth="1"/>
    <col min="266" max="266" width="16.42578125" style="95" customWidth="1"/>
    <col min="267" max="267" width="16" style="95" customWidth="1"/>
    <col min="268" max="268" width="9.140625" style="95" customWidth="1"/>
    <col min="269" max="512" width="9.140625" style="95"/>
    <col min="513" max="513" width="9.140625" style="95" customWidth="1"/>
    <col min="514" max="514" width="61.42578125" style="95" customWidth="1"/>
    <col min="515" max="515" width="16.85546875" style="95" customWidth="1"/>
    <col min="516" max="516" width="15.5703125" style="95" customWidth="1"/>
    <col min="517" max="517" width="15.85546875" style="95" customWidth="1"/>
    <col min="518" max="518" width="15.42578125" style="95" customWidth="1"/>
    <col min="519" max="519" width="15" style="95" customWidth="1"/>
    <col min="520" max="520" width="16" style="95" customWidth="1"/>
    <col min="521" max="521" width="15.42578125" style="95" customWidth="1"/>
    <col min="522" max="522" width="16.42578125" style="95" customWidth="1"/>
    <col min="523" max="523" width="16" style="95" customWidth="1"/>
    <col min="524" max="524" width="9.140625" style="95" customWidth="1"/>
    <col min="525" max="768" width="9.140625" style="95"/>
    <col min="769" max="769" width="9.140625" style="95" customWidth="1"/>
    <col min="770" max="770" width="61.42578125" style="95" customWidth="1"/>
    <col min="771" max="771" width="16.85546875" style="95" customWidth="1"/>
    <col min="772" max="772" width="15.5703125" style="95" customWidth="1"/>
    <col min="773" max="773" width="15.85546875" style="95" customWidth="1"/>
    <col min="774" max="774" width="15.42578125" style="95" customWidth="1"/>
    <col min="775" max="775" width="15" style="95" customWidth="1"/>
    <col min="776" max="776" width="16" style="95" customWidth="1"/>
    <col min="777" max="777" width="15.42578125" style="95" customWidth="1"/>
    <col min="778" max="778" width="16.42578125" style="95" customWidth="1"/>
    <col min="779" max="779" width="16" style="95" customWidth="1"/>
    <col min="780" max="780" width="9.140625" style="95" customWidth="1"/>
    <col min="781" max="1024" width="9.140625" style="95"/>
    <col min="1025" max="1025" width="9.140625" style="95" customWidth="1"/>
    <col min="1026" max="1026" width="61.42578125" style="95" customWidth="1"/>
    <col min="1027" max="1027" width="16.85546875" style="95" customWidth="1"/>
    <col min="1028" max="1028" width="15.5703125" style="95" customWidth="1"/>
    <col min="1029" max="1029" width="15.85546875" style="95" customWidth="1"/>
    <col min="1030" max="1030" width="15.42578125" style="95" customWidth="1"/>
    <col min="1031" max="1031" width="15" style="95" customWidth="1"/>
    <col min="1032" max="1032" width="16" style="95" customWidth="1"/>
    <col min="1033" max="1033" width="15.42578125" style="95" customWidth="1"/>
    <col min="1034" max="1034" width="16.42578125" style="95" customWidth="1"/>
    <col min="1035" max="1035" width="16" style="95" customWidth="1"/>
    <col min="1036" max="1036" width="9.140625" style="95" customWidth="1"/>
    <col min="1037" max="1280" width="9.140625" style="95"/>
    <col min="1281" max="1281" width="9.140625" style="95" customWidth="1"/>
    <col min="1282" max="1282" width="61.42578125" style="95" customWidth="1"/>
    <col min="1283" max="1283" width="16.85546875" style="95" customWidth="1"/>
    <col min="1284" max="1284" width="15.5703125" style="95" customWidth="1"/>
    <col min="1285" max="1285" width="15.85546875" style="95" customWidth="1"/>
    <col min="1286" max="1286" width="15.42578125" style="95" customWidth="1"/>
    <col min="1287" max="1287" width="15" style="95" customWidth="1"/>
    <col min="1288" max="1288" width="16" style="95" customWidth="1"/>
    <col min="1289" max="1289" width="15.42578125" style="95" customWidth="1"/>
    <col min="1290" max="1290" width="16.42578125" style="95" customWidth="1"/>
    <col min="1291" max="1291" width="16" style="95" customWidth="1"/>
    <col min="1292" max="1292" width="9.140625" style="95" customWidth="1"/>
    <col min="1293" max="1536" width="9.140625" style="95"/>
    <col min="1537" max="1537" width="9.140625" style="95" customWidth="1"/>
    <col min="1538" max="1538" width="61.42578125" style="95" customWidth="1"/>
    <col min="1539" max="1539" width="16.85546875" style="95" customWidth="1"/>
    <col min="1540" max="1540" width="15.5703125" style="95" customWidth="1"/>
    <col min="1541" max="1541" width="15.85546875" style="95" customWidth="1"/>
    <col min="1542" max="1542" width="15.42578125" style="95" customWidth="1"/>
    <col min="1543" max="1543" width="15" style="95" customWidth="1"/>
    <col min="1544" max="1544" width="16" style="95" customWidth="1"/>
    <col min="1545" max="1545" width="15.42578125" style="95" customWidth="1"/>
    <col min="1546" max="1546" width="16.42578125" style="95" customWidth="1"/>
    <col min="1547" max="1547" width="16" style="95" customWidth="1"/>
    <col min="1548" max="1548" width="9.140625" style="95" customWidth="1"/>
    <col min="1549" max="1792" width="9.140625" style="95"/>
    <col min="1793" max="1793" width="9.140625" style="95" customWidth="1"/>
    <col min="1794" max="1794" width="61.42578125" style="95" customWidth="1"/>
    <col min="1795" max="1795" width="16.85546875" style="95" customWidth="1"/>
    <col min="1796" max="1796" width="15.5703125" style="95" customWidth="1"/>
    <col min="1797" max="1797" width="15.85546875" style="95" customWidth="1"/>
    <col min="1798" max="1798" width="15.42578125" style="95" customWidth="1"/>
    <col min="1799" max="1799" width="15" style="95" customWidth="1"/>
    <col min="1800" max="1800" width="16" style="95" customWidth="1"/>
    <col min="1801" max="1801" width="15.42578125" style="95" customWidth="1"/>
    <col min="1802" max="1802" width="16.42578125" style="95" customWidth="1"/>
    <col min="1803" max="1803" width="16" style="95" customWidth="1"/>
    <col min="1804" max="1804" width="9.140625" style="95" customWidth="1"/>
    <col min="1805" max="2048" width="9.140625" style="95"/>
    <col min="2049" max="2049" width="9.140625" style="95" customWidth="1"/>
    <col min="2050" max="2050" width="61.42578125" style="95" customWidth="1"/>
    <col min="2051" max="2051" width="16.85546875" style="95" customWidth="1"/>
    <col min="2052" max="2052" width="15.5703125" style="95" customWidth="1"/>
    <col min="2053" max="2053" width="15.85546875" style="95" customWidth="1"/>
    <col min="2054" max="2054" width="15.42578125" style="95" customWidth="1"/>
    <col min="2055" max="2055" width="15" style="95" customWidth="1"/>
    <col min="2056" max="2056" width="16" style="95" customWidth="1"/>
    <col min="2057" max="2057" width="15.42578125" style="95" customWidth="1"/>
    <col min="2058" max="2058" width="16.42578125" style="95" customWidth="1"/>
    <col min="2059" max="2059" width="16" style="95" customWidth="1"/>
    <col min="2060" max="2060" width="9.140625" style="95" customWidth="1"/>
    <col min="2061" max="2304" width="9.140625" style="95"/>
    <col min="2305" max="2305" width="9.140625" style="95" customWidth="1"/>
    <col min="2306" max="2306" width="61.42578125" style="95" customWidth="1"/>
    <col min="2307" max="2307" width="16.85546875" style="95" customWidth="1"/>
    <col min="2308" max="2308" width="15.5703125" style="95" customWidth="1"/>
    <col min="2309" max="2309" width="15.85546875" style="95" customWidth="1"/>
    <col min="2310" max="2310" width="15.42578125" style="95" customWidth="1"/>
    <col min="2311" max="2311" width="15" style="95" customWidth="1"/>
    <col min="2312" max="2312" width="16" style="95" customWidth="1"/>
    <col min="2313" max="2313" width="15.42578125" style="95" customWidth="1"/>
    <col min="2314" max="2314" width="16.42578125" style="95" customWidth="1"/>
    <col min="2315" max="2315" width="16" style="95" customWidth="1"/>
    <col min="2316" max="2316" width="9.140625" style="95" customWidth="1"/>
    <col min="2317" max="2560" width="9.140625" style="95"/>
    <col min="2561" max="2561" width="9.140625" style="95" customWidth="1"/>
    <col min="2562" max="2562" width="61.42578125" style="95" customWidth="1"/>
    <col min="2563" max="2563" width="16.85546875" style="95" customWidth="1"/>
    <col min="2564" max="2564" width="15.5703125" style="95" customWidth="1"/>
    <col min="2565" max="2565" width="15.85546875" style="95" customWidth="1"/>
    <col min="2566" max="2566" width="15.42578125" style="95" customWidth="1"/>
    <col min="2567" max="2567" width="15" style="95" customWidth="1"/>
    <col min="2568" max="2568" width="16" style="95" customWidth="1"/>
    <col min="2569" max="2569" width="15.42578125" style="95" customWidth="1"/>
    <col min="2570" max="2570" width="16.42578125" style="95" customWidth="1"/>
    <col min="2571" max="2571" width="16" style="95" customWidth="1"/>
    <col min="2572" max="2572" width="9.140625" style="95" customWidth="1"/>
    <col min="2573" max="2816" width="9.140625" style="95"/>
    <col min="2817" max="2817" width="9.140625" style="95" customWidth="1"/>
    <col min="2818" max="2818" width="61.42578125" style="95" customWidth="1"/>
    <col min="2819" max="2819" width="16.85546875" style="95" customWidth="1"/>
    <col min="2820" max="2820" width="15.5703125" style="95" customWidth="1"/>
    <col min="2821" max="2821" width="15.85546875" style="95" customWidth="1"/>
    <col min="2822" max="2822" width="15.42578125" style="95" customWidth="1"/>
    <col min="2823" max="2823" width="15" style="95" customWidth="1"/>
    <col min="2824" max="2824" width="16" style="95" customWidth="1"/>
    <col min="2825" max="2825" width="15.42578125" style="95" customWidth="1"/>
    <col min="2826" max="2826" width="16.42578125" style="95" customWidth="1"/>
    <col min="2827" max="2827" width="16" style="95" customWidth="1"/>
    <col min="2828" max="2828" width="9.140625" style="95" customWidth="1"/>
    <col min="2829" max="3072" width="9.140625" style="95"/>
    <col min="3073" max="3073" width="9.140625" style="95" customWidth="1"/>
    <col min="3074" max="3074" width="61.42578125" style="95" customWidth="1"/>
    <col min="3075" max="3075" width="16.85546875" style="95" customWidth="1"/>
    <col min="3076" max="3076" width="15.5703125" style="95" customWidth="1"/>
    <col min="3077" max="3077" width="15.85546875" style="95" customWidth="1"/>
    <col min="3078" max="3078" width="15.42578125" style="95" customWidth="1"/>
    <col min="3079" max="3079" width="15" style="95" customWidth="1"/>
    <col min="3080" max="3080" width="16" style="95" customWidth="1"/>
    <col min="3081" max="3081" width="15.42578125" style="95" customWidth="1"/>
    <col min="3082" max="3082" width="16.42578125" style="95" customWidth="1"/>
    <col min="3083" max="3083" width="16" style="95" customWidth="1"/>
    <col min="3084" max="3084" width="9.140625" style="95" customWidth="1"/>
    <col min="3085" max="3328" width="9.140625" style="95"/>
    <col min="3329" max="3329" width="9.140625" style="95" customWidth="1"/>
    <col min="3330" max="3330" width="61.42578125" style="95" customWidth="1"/>
    <col min="3331" max="3331" width="16.85546875" style="95" customWidth="1"/>
    <col min="3332" max="3332" width="15.5703125" style="95" customWidth="1"/>
    <col min="3333" max="3333" width="15.85546875" style="95" customWidth="1"/>
    <col min="3334" max="3334" width="15.42578125" style="95" customWidth="1"/>
    <col min="3335" max="3335" width="15" style="95" customWidth="1"/>
    <col min="3336" max="3336" width="16" style="95" customWidth="1"/>
    <col min="3337" max="3337" width="15.42578125" style="95" customWidth="1"/>
    <col min="3338" max="3338" width="16.42578125" style="95" customWidth="1"/>
    <col min="3339" max="3339" width="16" style="95" customWidth="1"/>
    <col min="3340" max="3340" width="9.140625" style="95" customWidth="1"/>
    <col min="3341" max="3584" width="9.140625" style="95"/>
    <col min="3585" max="3585" width="9.140625" style="95" customWidth="1"/>
    <col min="3586" max="3586" width="61.42578125" style="95" customWidth="1"/>
    <col min="3587" max="3587" width="16.85546875" style="95" customWidth="1"/>
    <col min="3588" max="3588" width="15.5703125" style="95" customWidth="1"/>
    <col min="3589" max="3589" width="15.85546875" style="95" customWidth="1"/>
    <col min="3590" max="3590" width="15.42578125" style="95" customWidth="1"/>
    <col min="3591" max="3591" width="15" style="95" customWidth="1"/>
    <col min="3592" max="3592" width="16" style="95" customWidth="1"/>
    <col min="3593" max="3593" width="15.42578125" style="95" customWidth="1"/>
    <col min="3594" max="3594" width="16.42578125" style="95" customWidth="1"/>
    <col min="3595" max="3595" width="16" style="95" customWidth="1"/>
    <col min="3596" max="3596" width="9.140625" style="95" customWidth="1"/>
    <col min="3597" max="3840" width="9.140625" style="95"/>
    <col min="3841" max="3841" width="9.140625" style="95" customWidth="1"/>
    <col min="3842" max="3842" width="61.42578125" style="95" customWidth="1"/>
    <col min="3843" max="3843" width="16.85546875" style="95" customWidth="1"/>
    <col min="3844" max="3844" width="15.5703125" style="95" customWidth="1"/>
    <col min="3845" max="3845" width="15.85546875" style="95" customWidth="1"/>
    <col min="3846" max="3846" width="15.42578125" style="95" customWidth="1"/>
    <col min="3847" max="3847" width="15" style="95" customWidth="1"/>
    <col min="3848" max="3848" width="16" style="95" customWidth="1"/>
    <col min="3849" max="3849" width="15.42578125" style="95" customWidth="1"/>
    <col min="3850" max="3850" width="16.42578125" style="95" customWidth="1"/>
    <col min="3851" max="3851" width="16" style="95" customWidth="1"/>
    <col min="3852" max="3852" width="9.140625" style="95" customWidth="1"/>
    <col min="3853" max="4096" width="9.140625" style="95"/>
    <col min="4097" max="4097" width="9.140625" style="95" customWidth="1"/>
    <col min="4098" max="4098" width="61.42578125" style="95" customWidth="1"/>
    <col min="4099" max="4099" width="16.85546875" style="95" customWidth="1"/>
    <col min="4100" max="4100" width="15.5703125" style="95" customWidth="1"/>
    <col min="4101" max="4101" width="15.85546875" style="95" customWidth="1"/>
    <col min="4102" max="4102" width="15.42578125" style="95" customWidth="1"/>
    <col min="4103" max="4103" width="15" style="95" customWidth="1"/>
    <col min="4104" max="4104" width="16" style="95" customWidth="1"/>
    <col min="4105" max="4105" width="15.42578125" style="95" customWidth="1"/>
    <col min="4106" max="4106" width="16.42578125" style="95" customWidth="1"/>
    <col min="4107" max="4107" width="16" style="95" customWidth="1"/>
    <col min="4108" max="4108" width="9.140625" style="95" customWidth="1"/>
    <col min="4109" max="4352" width="9.140625" style="95"/>
    <col min="4353" max="4353" width="9.140625" style="95" customWidth="1"/>
    <col min="4354" max="4354" width="61.42578125" style="95" customWidth="1"/>
    <col min="4355" max="4355" width="16.85546875" style="95" customWidth="1"/>
    <col min="4356" max="4356" width="15.5703125" style="95" customWidth="1"/>
    <col min="4357" max="4357" width="15.85546875" style="95" customWidth="1"/>
    <col min="4358" max="4358" width="15.42578125" style="95" customWidth="1"/>
    <col min="4359" max="4359" width="15" style="95" customWidth="1"/>
    <col min="4360" max="4360" width="16" style="95" customWidth="1"/>
    <col min="4361" max="4361" width="15.42578125" style="95" customWidth="1"/>
    <col min="4362" max="4362" width="16.42578125" style="95" customWidth="1"/>
    <col min="4363" max="4363" width="16" style="95" customWidth="1"/>
    <col min="4364" max="4364" width="9.140625" style="95" customWidth="1"/>
    <col min="4365" max="4608" width="9.140625" style="95"/>
    <col min="4609" max="4609" width="9.140625" style="95" customWidth="1"/>
    <col min="4610" max="4610" width="61.42578125" style="95" customWidth="1"/>
    <col min="4611" max="4611" width="16.85546875" style="95" customWidth="1"/>
    <col min="4612" max="4612" width="15.5703125" style="95" customWidth="1"/>
    <col min="4613" max="4613" width="15.85546875" style="95" customWidth="1"/>
    <col min="4614" max="4614" width="15.42578125" style="95" customWidth="1"/>
    <col min="4615" max="4615" width="15" style="95" customWidth="1"/>
    <col min="4616" max="4616" width="16" style="95" customWidth="1"/>
    <col min="4617" max="4617" width="15.42578125" style="95" customWidth="1"/>
    <col min="4618" max="4618" width="16.42578125" style="95" customWidth="1"/>
    <col min="4619" max="4619" width="16" style="95" customWidth="1"/>
    <col min="4620" max="4620" width="9.140625" style="95" customWidth="1"/>
    <col min="4621" max="4864" width="9.140625" style="95"/>
    <col min="4865" max="4865" width="9.140625" style="95" customWidth="1"/>
    <col min="4866" max="4866" width="61.42578125" style="95" customWidth="1"/>
    <col min="4867" max="4867" width="16.85546875" style="95" customWidth="1"/>
    <col min="4868" max="4868" width="15.5703125" style="95" customWidth="1"/>
    <col min="4869" max="4869" width="15.85546875" style="95" customWidth="1"/>
    <col min="4870" max="4870" width="15.42578125" style="95" customWidth="1"/>
    <col min="4871" max="4871" width="15" style="95" customWidth="1"/>
    <col min="4872" max="4872" width="16" style="95" customWidth="1"/>
    <col min="4873" max="4873" width="15.42578125" style="95" customWidth="1"/>
    <col min="4874" max="4874" width="16.42578125" style="95" customWidth="1"/>
    <col min="4875" max="4875" width="16" style="95" customWidth="1"/>
    <col min="4876" max="4876" width="9.140625" style="95" customWidth="1"/>
    <col min="4877" max="5120" width="9.140625" style="95"/>
    <col min="5121" max="5121" width="9.140625" style="95" customWidth="1"/>
    <col min="5122" max="5122" width="61.42578125" style="95" customWidth="1"/>
    <col min="5123" max="5123" width="16.85546875" style="95" customWidth="1"/>
    <col min="5124" max="5124" width="15.5703125" style="95" customWidth="1"/>
    <col min="5125" max="5125" width="15.85546875" style="95" customWidth="1"/>
    <col min="5126" max="5126" width="15.42578125" style="95" customWidth="1"/>
    <col min="5127" max="5127" width="15" style="95" customWidth="1"/>
    <col min="5128" max="5128" width="16" style="95" customWidth="1"/>
    <col min="5129" max="5129" width="15.42578125" style="95" customWidth="1"/>
    <col min="5130" max="5130" width="16.42578125" style="95" customWidth="1"/>
    <col min="5131" max="5131" width="16" style="95" customWidth="1"/>
    <col min="5132" max="5132" width="9.140625" style="95" customWidth="1"/>
    <col min="5133" max="5376" width="9.140625" style="95"/>
    <col min="5377" max="5377" width="9.140625" style="95" customWidth="1"/>
    <col min="5378" max="5378" width="61.42578125" style="95" customWidth="1"/>
    <col min="5379" max="5379" width="16.85546875" style="95" customWidth="1"/>
    <col min="5380" max="5380" width="15.5703125" style="95" customWidth="1"/>
    <col min="5381" max="5381" width="15.85546875" style="95" customWidth="1"/>
    <col min="5382" max="5382" width="15.42578125" style="95" customWidth="1"/>
    <col min="5383" max="5383" width="15" style="95" customWidth="1"/>
    <col min="5384" max="5384" width="16" style="95" customWidth="1"/>
    <col min="5385" max="5385" width="15.42578125" style="95" customWidth="1"/>
    <col min="5386" max="5386" width="16.42578125" style="95" customWidth="1"/>
    <col min="5387" max="5387" width="16" style="95" customWidth="1"/>
    <col min="5388" max="5388" width="9.140625" style="95" customWidth="1"/>
    <col min="5389" max="5632" width="9.140625" style="95"/>
    <col min="5633" max="5633" width="9.140625" style="95" customWidth="1"/>
    <col min="5634" max="5634" width="61.42578125" style="95" customWidth="1"/>
    <col min="5635" max="5635" width="16.85546875" style="95" customWidth="1"/>
    <col min="5636" max="5636" width="15.5703125" style="95" customWidth="1"/>
    <col min="5637" max="5637" width="15.85546875" style="95" customWidth="1"/>
    <col min="5638" max="5638" width="15.42578125" style="95" customWidth="1"/>
    <col min="5639" max="5639" width="15" style="95" customWidth="1"/>
    <col min="5640" max="5640" width="16" style="95" customWidth="1"/>
    <col min="5641" max="5641" width="15.42578125" style="95" customWidth="1"/>
    <col min="5642" max="5642" width="16.42578125" style="95" customWidth="1"/>
    <col min="5643" max="5643" width="16" style="95" customWidth="1"/>
    <col min="5644" max="5644" width="9.140625" style="95" customWidth="1"/>
    <col min="5645" max="5888" width="9.140625" style="95"/>
    <col min="5889" max="5889" width="9.140625" style="95" customWidth="1"/>
    <col min="5890" max="5890" width="61.42578125" style="95" customWidth="1"/>
    <col min="5891" max="5891" width="16.85546875" style="95" customWidth="1"/>
    <col min="5892" max="5892" width="15.5703125" style="95" customWidth="1"/>
    <col min="5893" max="5893" width="15.85546875" style="95" customWidth="1"/>
    <col min="5894" max="5894" width="15.42578125" style="95" customWidth="1"/>
    <col min="5895" max="5895" width="15" style="95" customWidth="1"/>
    <col min="5896" max="5896" width="16" style="95" customWidth="1"/>
    <col min="5897" max="5897" width="15.42578125" style="95" customWidth="1"/>
    <col min="5898" max="5898" width="16.42578125" style="95" customWidth="1"/>
    <col min="5899" max="5899" width="16" style="95" customWidth="1"/>
    <col min="5900" max="5900" width="9.140625" style="95" customWidth="1"/>
    <col min="5901" max="6144" width="9.140625" style="95"/>
    <col min="6145" max="6145" width="9.140625" style="95" customWidth="1"/>
    <col min="6146" max="6146" width="61.42578125" style="95" customWidth="1"/>
    <col min="6147" max="6147" width="16.85546875" style="95" customWidth="1"/>
    <col min="6148" max="6148" width="15.5703125" style="95" customWidth="1"/>
    <col min="6149" max="6149" width="15.85546875" style="95" customWidth="1"/>
    <col min="6150" max="6150" width="15.42578125" style="95" customWidth="1"/>
    <col min="6151" max="6151" width="15" style="95" customWidth="1"/>
    <col min="6152" max="6152" width="16" style="95" customWidth="1"/>
    <col min="6153" max="6153" width="15.42578125" style="95" customWidth="1"/>
    <col min="6154" max="6154" width="16.42578125" style="95" customWidth="1"/>
    <col min="6155" max="6155" width="16" style="95" customWidth="1"/>
    <col min="6156" max="6156" width="9.140625" style="95" customWidth="1"/>
    <col min="6157" max="6400" width="9.140625" style="95"/>
    <col min="6401" max="6401" width="9.140625" style="95" customWidth="1"/>
    <col min="6402" max="6402" width="61.42578125" style="95" customWidth="1"/>
    <col min="6403" max="6403" width="16.85546875" style="95" customWidth="1"/>
    <col min="6404" max="6404" width="15.5703125" style="95" customWidth="1"/>
    <col min="6405" max="6405" width="15.85546875" style="95" customWidth="1"/>
    <col min="6406" max="6406" width="15.42578125" style="95" customWidth="1"/>
    <col min="6407" max="6407" width="15" style="95" customWidth="1"/>
    <col min="6408" max="6408" width="16" style="95" customWidth="1"/>
    <col min="6409" max="6409" width="15.42578125" style="95" customWidth="1"/>
    <col min="6410" max="6410" width="16.42578125" style="95" customWidth="1"/>
    <col min="6411" max="6411" width="16" style="95" customWidth="1"/>
    <col min="6412" max="6412" width="9.140625" style="95" customWidth="1"/>
    <col min="6413" max="6656" width="9.140625" style="95"/>
    <col min="6657" max="6657" width="9.140625" style="95" customWidth="1"/>
    <col min="6658" max="6658" width="61.42578125" style="95" customWidth="1"/>
    <col min="6659" max="6659" width="16.85546875" style="95" customWidth="1"/>
    <col min="6660" max="6660" width="15.5703125" style="95" customWidth="1"/>
    <col min="6661" max="6661" width="15.85546875" style="95" customWidth="1"/>
    <col min="6662" max="6662" width="15.42578125" style="95" customWidth="1"/>
    <col min="6663" max="6663" width="15" style="95" customWidth="1"/>
    <col min="6664" max="6664" width="16" style="95" customWidth="1"/>
    <col min="6665" max="6665" width="15.42578125" style="95" customWidth="1"/>
    <col min="6666" max="6666" width="16.42578125" style="95" customWidth="1"/>
    <col min="6667" max="6667" width="16" style="95" customWidth="1"/>
    <col min="6668" max="6668" width="9.140625" style="95" customWidth="1"/>
    <col min="6669" max="6912" width="9.140625" style="95"/>
    <col min="6913" max="6913" width="9.140625" style="95" customWidth="1"/>
    <col min="6914" max="6914" width="61.42578125" style="95" customWidth="1"/>
    <col min="6915" max="6915" width="16.85546875" style="95" customWidth="1"/>
    <col min="6916" max="6916" width="15.5703125" style="95" customWidth="1"/>
    <col min="6917" max="6917" width="15.85546875" style="95" customWidth="1"/>
    <col min="6918" max="6918" width="15.42578125" style="95" customWidth="1"/>
    <col min="6919" max="6919" width="15" style="95" customWidth="1"/>
    <col min="6920" max="6920" width="16" style="95" customWidth="1"/>
    <col min="6921" max="6921" width="15.42578125" style="95" customWidth="1"/>
    <col min="6922" max="6922" width="16.42578125" style="95" customWidth="1"/>
    <col min="6923" max="6923" width="16" style="95" customWidth="1"/>
    <col min="6924" max="6924" width="9.140625" style="95" customWidth="1"/>
    <col min="6925" max="7168" width="9.140625" style="95"/>
    <col min="7169" max="7169" width="9.140625" style="95" customWidth="1"/>
    <col min="7170" max="7170" width="61.42578125" style="95" customWidth="1"/>
    <col min="7171" max="7171" width="16.85546875" style="95" customWidth="1"/>
    <col min="7172" max="7172" width="15.5703125" style="95" customWidth="1"/>
    <col min="7173" max="7173" width="15.85546875" style="95" customWidth="1"/>
    <col min="7174" max="7174" width="15.42578125" style="95" customWidth="1"/>
    <col min="7175" max="7175" width="15" style="95" customWidth="1"/>
    <col min="7176" max="7176" width="16" style="95" customWidth="1"/>
    <col min="7177" max="7177" width="15.42578125" style="95" customWidth="1"/>
    <col min="7178" max="7178" width="16.42578125" style="95" customWidth="1"/>
    <col min="7179" max="7179" width="16" style="95" customWidth="1"/>
    <col min="7180" max="7180" width="9.140625" style="95" customWidth="1"/>
    <col min="7181" max="7424" width="9.140625" style="95"/>
    <col min="7425" max="7425" width="9.140625" style="95" customWidth="1"/>
    <col min="7426" max="7426" width="61.42578125" style="95" customWidth="1"/>
    <col min="7427" max="7427" width="16.85546875" style="95" customWidth="1"/>
    <col min="7428" max="7428" width="15.5703125" style="95" customWidth="1"/>
    <col min="7429" max="7429" width="15.85546875" style="95" customWidth="1"/>
    <col min="7430" max="7430" width="15.42578125" style="95" customWidth="1"/>
    <col min="7431" max="7431" width="15" style="95" customWidth="1"/>
    <col min="7432" max="7432" width="16" style="95" customWidth="1"/>
    <col min="7433" max="7433" width="15.42578125" style="95" customWidth="1"/>
    <col min="7434" max="7434" width="16.42578125" style="95" customWidth="1"/>
    <col min="7435" max="7435" width="16" style="95" customWidth="1"/>
    <col min="7436" max="7436" width="9.140625" style="95" customWidth="1"/>
    <col min="7437" max="7680" width="9.140625" style="95"/>
    <col min="7681" max="7681" width="9.140625" style="95" customWidth="1"/>
    <col min="7682" max="7682" width="61.42578125" style="95" customWidth="1"/>
    <col min="7683" max="7683" width="16.85546875" style="95" customWidth="1"/>
    <col min="7684" max="7684" width="15.5703125" style="95" customWidth="1"/>
    <col min="7685" max="7685" width="15.85546875" style="95" customWidth="1"/>
    <col min="7686" max="7686" width="15.42578125" style="95" customWidth="1"/>
    <col min="7687" max="7687" width="15" style="95" customWidth="1"/>
    <col min="7688" max="7688" width="16" style="95" customWidth="1"/>
    <col min="7689" max="7689" width="15.42578125" style="95" customWidth="1"/>
    <col min="7690" max="7690" width="16.42578125" style="95" customWidth="1"/>
    <col min="7691" max="7691" width="16" style="95" customWidth="1"/>
    <col min="7692" max="7692" width="9.140625" style="95" customWidth="1"/>
    <col min="7693" max="7936" width="9.140625" style="95"/>
    <col min="7937" max="7937" width="9.140625" style="95" customWidth="1"/>
    <col min="7938" max="7938" width="61.42578125" style="95" customWidth="1"/>
    <col min="7939" max="7939" width="16.85546875" style="95" customWidth="1"/>
    <col min="7940" max="7940" width="15.5703125" style="95" customWidth="1"/>
    <col min="7941" max="7941" width="15.85546875" style="95" customWidth="1"/>
    <col min="7942" max="7942" width="15.42578125" style="95" customWidth="1"/>
    <col min="7943" max="7943" width="15" style="95" customWidth="1"/>
    <col min="7944" max="7944" width="16" style="95" customWidth="1"/>
    <col min="7945" max="7945" width="15.42578125" style="95" customWidth="1"/>
    <col min="7946" max="7946" width="16.42578125" style="95" customWidth="1"/>
    <col min="7947" max="7947" width="16" style="95" customWidth="1"/>
    <col min="7948" max="7948" width="9.140625" style="95" customWidth="1"/>
    <col min="7949" max="8192" width="9.140625" style="95"/>
    <col min="8193" max="8193" width="9.140625" style="95" customWidth="1"/>
    <col min="8194" max="8194" width="61.42578125" style="95" customWidth="1"/>
    <col min="8195" max="8195" width="16.85546875" style="95" customWidth="1"/>
    <col min="8196" max="8196" width="15.5703125" style="95" customWidth="1"/>
    <col min="8197" max="8197" width="15.85546875" style="95" customWidth="1"/>
    <col min="8198" max="8198" width="15.42578125" style="95" customWidth="1"/>
    <col min="8199" max="8199" width="15" style="95" customWidth="1"/>
    <col min="8200" max="8200" width="16" style="95" customWidth="1"/>
    <col min="8201" max="8201" width="15.42578125" style="95" customWidth="1"/>
    <col min="8202" max="8202" width="16.42578125" style="95" customWidth="1"/>
    <col min="8203" max="8203" width="16" style="95" customWidth="1"/>
    <col min="8204" max="8204" width="9.140625" style="95" customWidth="1"/>
    <col min="8205" max="8448" width="9.140625" style="95"/>
    <col min="8449" max="8449" width="9.140625" style="95" customWidth="1"/>
    <col min="8450" max="8450" width="61.42578125" style="95" customWidth="1"/>
    <col min="8451" max="8451" width="16.85546875" style="95" customWidth="1"/>
    <col min="8452" max="8452" width="15.5703125" style="95" customWidth="1"/>
    <col min="8453" max="8453" width="15.85546875" style="95" customWidth="1"/>
    <col min="8454" max="8454" width="15.42578125" style="95" customWidth="1"/>
    <col min="8455" max="8455" width="15" style="95" customWidth="1"/>
    <col min="8456" max="8456" width="16" style="95" customWidth="1"/>
    <col min="8457" max="8457" width="15.42578125" style="95" customWidth="1"/>
    <col min="8458" max="8458" width="16.42578125" style="95" customWidth="1"/>
    <col min="8459" max="8459" width="16" style="95" customWidth="1"/>
    <col min="8460" max="8460" width="9.140625" style="95" customWidth="1"/>
    <col min="8461" max="8704" width="9.140625" style="95"/>
    <col min="8705" max="8705" width="9.140625" style="95" customWidth="1"/>
    <col min="8706" max="8706" width="61.42578125" style="95" customWidth="1"/>
    <col min="8707" max="8707" width="16.85546875" style="95" customWidth="1"/>
    <col min="8708" max="8708" width="15.5703125" style="95" customWidth="1"/>
    <col min="8709" max="8709" width="15.85546875" style="95" customWidth="1"/>
    <col min="8710" max="8710" width="15.42578125" style="95" customWidth="1"/>
    <col min="8711" max="8711" width="15" style="95" customWidth="1"/>
    <col min="8712" max="8712" width="16" style="95" customWidth="1"/>
    <col min="8713" max="8713" width="15.42578125" style="95" customWidth="1"/>
    <col min="8714" max="8714" width="16.42578125" style="95" customWidth="1"/>
    <col min="8715" max="8715" width="16" style="95" customWidth="1"/>
    <col min="8716" max="8716" width="9.140625" style="95" customWidth="1"/>
    <col min="8717" max="8960" width="9.140625" style="95"/>
    <col min="8961" max="8961" width="9.140625" style="95" customWidth="1"/>
    <col min="8962" max="8962" width="61.42578125" style="95" customWidth="1"/>
    <col min="8963" max="8963" width="16.85546875" style="95" customWidth="1"/>
    <col min="8964" max="8964" width="15.5703125" style="95" customWidth="1"/>
    <col min="8965" max="8965" width="15.85546875" style="95" customWidth="1"/>
    <col min="8966" max="8966" width="15.42578125" style="95" customWidth="1"/>
    <col min="8967" max="8967" width="15" style="95" customWidth="1"/>
    <col min="8968" max="8968" width="16" style="95" customWidth="1"/>
    <col min="8969" max="8969" width="15.42578125" style="95" customWidth="1"/>
    <col min="8970" max="8970" width="16.42578125" style="95" customWidth="1"/>
    <col min="8971" max="8971" width="16" style="95" customWidth="1"/>
    <col min="8972" max="8972" width="9.140625" style="95" customWidth="1"/>
    <col min="8973" max="9216" width="9.140625" style="95"/>
    <col min="9217" max="9217" width="9.140625" style="95" customWidth="1"/>
    <col min="9218" max="9218" width="61.42578125" style="95" customWidth="1"/>
    <col min="9219" max="9219" width="16.85546875" style="95" customWidth="1"/>
    <col min="9220" max="9220" width="15.5703125" style="95" customWidth="1"/>
    <col min="9221" max="9221" width="15.85546875" style="95" customWidth="1"/>
    <col min="9222" max="9222" width="15.42578125" style="95" customWidth="1"/>
    <col min="9223" max="9223" width="15" style="95" customWidth="1"/>
    <col min="9224" max="9224" width="16" style="95" customWidth="1"/>
    <col min="9225" max="9225" width="15.42578125" style="95" customWidth="1"/>
    <col min="9226" max="9226" width="16.42578125" style="95" customWidth="1"/>
    <col min="9227" max="9227" width="16" style="95" customWidth="1"/>
    <col min="9228" max="9228" width="9.140625" style="95" customWidth="1"/>
    <col min="9229" max="9472" width="9.140625" style="95"/>
    <col min="9473" max="9473" width="9.140625" style="95" customWidth="1"/>
    <col min="9474" max="9474" width="61.42578125" style="95" customWidth="1"/>
    <col min="9475" max="9475" width="16.85546875" style="95" customWidth="1"/>
    <col min="9476" max="9476" width="15.5703125" style="95" customWidth="1"/>
    <col min="9477" max="9477" width="15.85546875" style="95" customWidth="1"/>
    <col min="9478" max="9478" width="15.42578125" style="95" customWidth="1"/>
    <col min="9479" max="9479" width="15" style="95" customWidth="1"/>
    <col min="9480" max="9480" width="16" style="95" customWidth="1"/>
    <col min="9481" max="9481" width="15.42578125" style="95" customWidth="1"/>
    <col min="9482" max="9482" width="16.42578125" style="95" customWidth="1"/>
    <col min="9483" max="9483" width="16" style="95" customWidth="1"/>
    <col min="9484" max="9484" width="9.140625" style="95" customWidth="1"/>
    <col min="9485" max="9728" width="9.140625" style="95"/>
    <col min="9729" max="9729" width="9.140625" style="95" customWidth="1"/>
    <col min="9730" max="9730" width="61.42578125" style="95" customWidth="1"/>
    <col min="9731" max="9731" width="16.85546875" style="95" customWidth="1"/>
    <col min="9732" max="9732" width="15.5703125" style="95" customWidth="1"/>
    <col min="9733" max="9733" width="15.85546875" style="95" customWidth="1"/>
    <col min="9734" max="9734" width="15.42578125" style="95" customWidth="1"/>
    <col min="9735" max="9735" width="15" style="95" customWidth="1"/>
    <col min="9736" max="9736" width="16" style="95" customWidth="1"/>
    <col min="9737" max="9737" width="15.42578125" style="95" customWidth="1"/>
    <col min="9738" max="9738" width="16.42578125" style="95" customWidth="1"/>
    <col min="9739" max="9739" width="16" style="95" customWidth="1"/>
    <col min="9740" max="9740" width="9.140625" style="95" customWidth="1"/>
    <col min="9741" max="9984" width="9.140625" style="95"/>
    <col min="9985" max="9985" width="9.140625" style="95" customWidth="1"/>
    <col min="9986" max="9986" width="61.42578125" style="95" customWidth="1"/>
    <col min="9987" max="9987" width="16.85546875" style="95" customWidth="1"/>
    <col min="9988" max="9988" width="15.5703125" style="95" customWidth="1"/>
    <col min="9989" max="9989" width="15.85546875" style="95" customWidth="1"/>
    <col min="9990" max="9990" width="15.42578125" style="95" customWidth="1"/>
    <col min="9991" max="9991" width="15" style="95" customWidth="1"/>
    <col min="9992" max="9992" width="16" style="95" customWidth="1"/>
    <col min="9993" max="9993" width="15.42578125" style="95" customWidth="1"/>
    <col min="9994" max="9994" width="16.42578125" style="95" customWidth="1"/>
    <col min="9995" max="9995" width="16" style="95" customWidth="1"/>
    <col min="9996" max="9996" width="9.140625" style="95" customWidth="1"/>
    <col min="9997" max="10240" width="9.140625" style="95"/>
    <col min="10241" max="10241" width="9.140625" style="95" customWidth="1"/>
    <col min="10242" max="10242" width="61.42578125" style="95" customWidth="1"/>
    <col min="10243" max="10243" width="16.85546875" style="95" customWidth="1"/>
    <col min="10244" max="10244" width="15.5703125" style="95" customWidth="1"/>
    <col min="10245" max="10245" width="15.85546875" style="95" customWidth="1"/>
    <col min="10246" max="10246" width="15.42578125" style="95" customWidth="1"/>
    <col min="10247" max="10247" width="15" style="95" customWidth="1"/>
    <col min="10248" max="10248" width="16" style="95" customWidth="1"/>
    <col min="10249" max="10249" width="15.42578125" style="95" customWidth="1"/>
    <col min="10250" max="10250" width="16.42578125" style="95" customWidth="1"/>
    <col min="10251" max="10251" width="16" style="95" customWidth="1"/>
    <col min="10252" max="10252" width="9.140625" style="95" customWidth="1"/>
    <col min="10253" max="10496" width="9.140625" style="95"/>
    <col min="10497" max="10497" width="9.140625" style="95" customWidth="1"/>
    <col min="10498" max="10498" width="61.42578125" style="95" customWidth="1"/>
    <col min="10499" max="10499" width="16.85546875" style="95" customWidth="1"/>
    <col min="10500" max="10500" width="15.5703125" style="95" customWidth="1"/>
    <col min="10501" max="10501" width="15.85546875" style="95" customWidth="1"/>
    <col min="10502" max="10502" width="15.42578125" style="95" customWidth="1"/>
    <col min="10503" max="10503" width="15" style="95" customWidth="1"/>
    <col min="10504" max="10504" width="16" style="95" customWidth="1"/>
    <col min="10505" max="10505" width="15.42578125" style="95" customWidth="1"/>
    <col min="10506" max="10506" width="16.42578125" style="95" customWidth="1"/>
    <col min="10507" max="10507" width="16" style="95" customWidth="1"/>
    <col min="10508" max="10508" width="9.140625" style="95" customWidth="1"/>
    <col min="10509" max="10752" width="9.140625" style="95"/>
    <col min="10753" max="10753" width="9.140625" style="95" customWidth="1"/>
    <col min="10754" max="10754" width="61.42578125" style="95" customWidth="1"/>
    <col min="10755" max="10755" width="16.85546875" style="95" customWidth="1"/>
    <col min="10756" max="10756" width="15.5703125" style="95" customWidth="1"/>
    <col min="10757" max="10757" width="15.85546875" style="95" customWidth="1"/>
    <col min="10758" max="10758" width="15.42578125" style="95" customWidth="1"/>
    <col min="10759" max="10759" width="15" style="95" customWidth="1"/>
    <col min="10760" max="10760" width="16" style="95" customWidth="1"/>
    <col min="10761" max="10761" width="15.42578125" style="95" customWidth="1"/>
    <col min="10762" max="10762" width="16.42578125" style="95" customWidth="1"/>
    <col min="10763" max="10763" width="16" style="95" customWidth="1"/>
    <col min="10764" max="10764" width="9.140625" style="95" customWidth="1"/>
    <col min="10765" max="11008" width="9.140625" style="95"/>
    <col min="11009" max="11009" width="9.140625" style="95" customWidth="1"/>
    <col min="11010" max="11010" width="61.42578125" style="95" customWidth="1"/>
    <col min="11011" max="11011" width="16.85546875" style="95" customWidth="1"/>
    <col min="11012" max="11012" width="15.5703125" style="95" customWidth="1"/>
    <col min="11013" max="11013" width="15.85546875" style="95" customWidth="1"/>
    <col min="11014" max="11014" width="15.42578125" style="95" customWidth="1"/>
    <col min="11015" max="11015" width="15" style="95" customWidth="1"/>
    <col min="11016" max="11016" width="16" style="95" customWidth="1"/>
    <col min="11017" max="11017" width="15.42578125" style="95" customWidth="1"/>
    <col min="11018" max="11018" width="16.42578125" style="95" customWidth="1"/>
    <col min="11019" max="11019" width="16" style="95" customWidth="1"/>
    <col min="11020" max="11020" width="9.140625" style="95" customWidth="1"/>
    <col min="11021" max="11264" width="9.140625" style="95"/>
    <col min="11265" max="11265" width="9.140625" style="95" customWidth="1"/>
    <col min="11266" max="11266" width="61.42578125" style="95" customWidth="1"/>
    <col min="11267" max="11267" width="16.85546875" style="95" customWidth="1"/>
    <col min="11268" max="11268" width="15.5703125" style="95" customWidth="1"/>
    <col min="11269" max="11269" width="15.85546875" style="95" customWidth="1"/>
    <col min="11270" max="11270" width="15.42578125" style="95" customWidth="1"/>
    <col min="11271" max="11271" width="15" style="95" customWidth="1"/>
    <col min="11272" max="11272" width="16" style="95" customWidth="1"/>
    <col min="11273" max="11273" width="15.42578125" style="95" customWidth="1"/>
    <col min="11274" max="11274" width="16.42578125" style="95" customWidth="1"/>
    <col min="11275" max="11275" width="16" style="95" customWidth="1"/>
    <col min="11276" max="11276" width="9.140625" style="95" customWidth="1"/>
    <col min="11277" max="11520" width="9.140625" style="95"/>
    <col min="11521" max="11521" width="9.140625" style="95" customWidth="1"/>
    <col min="11522" max="11522" width="61.42578125" style="95" customWidth="1"/>
    <col min="11523" max="11523" width="16.85546875" style="95" customWidth="1"/>
    <col min="11524" max="11524" width="15.5703125" style="95" customWidth="1"/>
    <col min="11525" max="11525" width="15.85546875" style="95" customWidth="1"/>
    <col min="11526" max="11526" width="15.42578125" style="95" customWidth="1"/>
    <col min="11527" max="11527" width="15" style="95" customWidth="1"/>
    <col min="11528" max="11528" width="16" style="95" customWidth="1"/>
    <col min="11529" max="11529" width="15.42578125" style="95" customWidth="1"/>
    <col min="11530" max="11530" width="16.42578125" style="95" customWidth="1"/>
    <col min="11531" max="11531" width="16" style="95" customWidth="1"/>
    <col min="11532" max="11532" width="9.140625" style="95" customWidth="1"/>
    <col min="11533" max="11776" width="9.140625" style="95"/>
    <col min="11777" max="11777" width="9.140625" style="95" customWidth="1"/>
    <col min="11778" max="11778" width="61.42578125" style="95" customWidth="1"/>
    <col min="11779" max="11779" width="16.85546875" style="95" customWidth="1"/>
    <col min="11780" max="11780" width="15.5703125" style="95" customWidth="1"/>
    <col min="11781" max="11781" width="15.85546875" style="95" customWidth="1"/>
    <col min="11782" max="11782" width="15.42578125" style="95" customWidth="1"/>
    <col min="11783" max="11783" width="15" style="95" customWidth="1"/>
    <col min="11784" max="11784" width="16" style="95" customWidth="1"/>
    <col min="11785" max="11785" width="15.42578125" style="95" customWidth="1"/>
    <col min="11786" max="11786" width="16.42578125" style="95" customWidth="1"/>
    <col min="11787" max="11787" width="16" style="95" customWidth="1"/>
    <col min="11788" max="11788" width="9.140625" style="95" customWidth="1"/>
    <col min="11789" max="12032" width="9.140625" style="95"/>
    <col min="12033" max="12033" width="9.140625" style="95" customWidth="1"/>
    <col min="12034" max="12034" width="61.42578125" style="95" customWidth="1"/>
    <col min="12035" max="12035" width="16.85546875" style="95" customWidth="1"/>
    <col min="12036" max="12036" width="15.5703125" style="95" customWidth="1"/>
    <col min="12037" max="12037" width="15.85546875" style="95" customWidth="1"/>
    <col min="12038" max="12038" width="15.42578125" style="95" customWidth="1"/>
    <col min="12039" max="12039" width="15" style="95" customWidth="1"/>
    <col min="12040" max="12040" width="16" style="95" customWidth="1"/>
    <col min="12041" max="12041" width="15.42578125" style="95" customWidth="1"/>
    <col min="12042" max="12042" width="16.42578125" style="95" customWidth="1"/>
    <col min="12043" max="12043" width="16" style="95" customWidth="1"/>
    <col min="12044" max="12044" width="9.140625" style="95" customWidth="1"/>
    <col min="12045" max="12288" width="9.140625" style="95"/>
    <col min="12289" max="12289" width="9.140625" style="95" customWidth="1"/>
    <col min="12290" max="12290" width="61.42578125" style="95" customWidth="1"/>
    <col min="12291" max="12291" width="16.85546875" style="95" customWidth="1"/>
    <col min="12292" max="12292" width="15.5703125" style="95" customWidth="1"/>
    <col min="12293" max="12293" width="15.85546875" style="95" customWidth="1"/>
    <col min="12294" max="12294" width="15.42578125" style="95" customWidth="1"/>
    <col min="12295" max="12295" width="15" style="95" customWidth="1"/>
    <col min="12296" max="12296" width="16" style="95" customWidth="1"/>
    <col min="12297" max="12297" width="15.42578125" style="95" customWidth="1"/>
    <col min="12298" max="12298" width="16.42578125" style="95" customWidth="1"/>
    <col min="12299" max="12299" width="16" style="95" customWidth="1"/>
    <col min="12300" max="12300" width="9.140625" style="95" customWidth="1"/>
    <col min="12301" max="12544" width="9.140625" style="95"/>
    <col min="12545" max="12545" width="9.140625" style="95" customWidth="1"/>
    <col min="12546" max="12546" width="61.42578125" style="95" customWidth="1"/>
    <col min="12547" max="12547" width="16.85546875" style="95" customWidth="1"/>
    <col min="12548" max="12548" width="15.5703125" style="95" customWidth="1"/>
    <col min="12549" max="12549" width="15.85546875" style="95" customWidth="1"/>
    <col min="12550" max="12550" width="15.42578125" style="95" customWidth="1"/>
    <col min="12551" max="12551" width="15" style="95" customWidth="1"/>
    <col min="12552" max="12552" width="16" style="95" customWidth="1"/>
    <col min="12553" max="12553" width="15.42578125" style="95" customWidth="1"/>
    <col min="12554" max="12554" width="16.42578125" style="95" customWidth="1"/>
    <col min="12555" max="12555" width="16" style="95" customWidth="1"/>
    <col min="12556" max="12556" width="9.140625" style="95" customWidth="1"/>
    <col min="12557" max="12800" width="9.140625" style="95"/>
    <col min="12801" max="12801" width="9.140625" style="95" customWidth="1"/>
    <col min="12802" max="12802" width="61.42578125" style="95" customWidth="1"/>
    <col min="12803" max="12803" width="16.85546875" style="95" customWidth="1"/>
    <col min="12804" max="12804" width="15.5703125" style="95" customWidth="1"/>
    <col min="12805" max="12805" width="15.85546875" style="95" customWidth="1"/>
    <col min="12806" max="12806" width="15.42578125" style="95" customWidth="1"/>
    <col min="12807" max="12807" width="15" style="95" customWidth="1"/>
    <col min="12808" max="12808" width="16" style="95" customWidth="1"/>
    <col min="12809" max="12809" width="15.42578125" style="95" customWidth="1"/>
    <col min="12810" max="12810" width="16.42578125" style="95" customWidth="1"/>
    <col min="12811" max="12811" width="16" style="95" customWidth="1"/>
    <col min="12812" max="12812" width="9.140625" style="95" customWidth="1"/>
    <col min="12813" max="13056" width="9.140625" style="95"/>
    <col min="13057" max="13057" width="9.140625" style="95" customWidth="1"/>
    <col min="13058" max="13058" width="61.42578125" style="95" customWidth="1"/>
    <col min="13059" max="13059" width="16.85546875" style="95" customWidth="1"/>
    <col min="13060" max="13060" width="15.5703125" style="95" customWidth="1"/>
    <col min="13061" max="13061" width="15.85546875" style="95" customWidth="1"/>
    <col min="13062" max="13062" width="15.42578125" style="95" customWidth="1"/>
    <col min="13063" max="13063" width="15" style="95" customWidth="1"/>
    <col min="13064" max="13064" width="16" style="95" customWidth="1"/>
    <col min="13065" max="13065" width="15.42578125" style="95" customWidth="1"/>
    <col min="13066" max="13066" width="16.42578125" style="95" customWidth="1"/>
    <col min="13067" max="13067" width="16" style="95" customWidth="1"/>
    <col min="13068" max="13068" width="9.140625" style="95" customWidth="1"/>
    <col min="13069" max="13312" width="9.140625" style="95"/>
    <col min="13313" max="13313" width="9.140625" style="95" customWidth="1"/>
    <col min="13314" max="13314" width="61.42578125" style="95" customWidth="1"/>
    <col min="13315" max="13315" width="16.85546875" style="95" customWidth="1"/>
    <col min="13316" max="13316" width="15.5703125" style="95" customWidth="1"/>
    <col min="13317" max="13317" width="15.85546875" style="95" customWidth="1"/>
    <col min="13318" max="13318" width="15.42578125" style="95" customWidth="1"/>
    <col min="13319" max="13319" width="15" style="95" customWidth="1"/>
    <col min="13320" max="13320" width="16" style="95" customWidth="1"/>
    <col min="13321" max="13321" width="15.42578125" style="95" customWidth="1"/>
    <col min="13322" max="13322" width="16.42578125" style="95" customWidth="1"/>
    <col min="13323" max="13323" width="16" style="95" customWidth="1"/>
    <col min="13324" max="13324" width="9.140625" style="95" customWidth="1"/>
    <col min="13325" max="13568" width="9.140625" style="95"/>
    <col min="13569" max="13569" width="9.140625" style="95" customWidth="1"/>
    <col min="13570" max="13570" width="61.42578125" style="95" customWidth="1"/>
    <col min="13571" max="13571" width="16.85546875" style="95" customWidth="1"/>
    <col min="13572" max="13572" width="15.5703125" style="95" customWidth="1"/>
    <col min="13573" max="13573" width="15.85546875" style="95" customWidth="1"/>
    <col min="13574" max="13574" width="15.42578125" style="95" customWidth="1"/>
    <col min="13575" max="13575" width="15" style="95" customWidth="1"/>
    <col min="13576" max="13576" width="16" style="95" customWidth="1"/>
    <col min="13577" max="13577" width="15.42578125" style="95" customWidth="1"/>
    <col min="13578" max="13578" width="16.42578125" style="95" customWidth="1"/>
    <col min="13579" max="13579" width="16" style="95" customWidth="1"/>
    <col min="13580" max="13580" width="9.140625" style="95" customWidth="1"/>
    <col min="13581" max="13824" width="9.140625" style="95"/>
    <col min="13825" max="13825" width="9.140625" style="95" customWidth="1"/>
    <col min="13826" max="13826" width="61.42578125" style="95" customWidth="1"/>
    <col min="13827" max="13827" width="16.85546875" style="95" customWidth="1"/>
    <col min="13828" max="13828" width="15.5703125" style="95" customWidth="1"/>
    <col min="13829" max="13829" width="15.85546875" style="95" customWidth="1"/>
    <col min="13830" max="13830" width="15.42578125" style="95" customWidth="1"/>
    <col min="13831" max="13831" width="15" style="95" customWidth="1"/>
    <col min="13832" max="13832" width="16" style="95" customWidth="1"/>
    <col min="13833" max="13833" width="15.42578125" style="95" customWidth="1"/>
    <col min="13834" max="13834" width="16.42578125" style="95" customWidth="1"/>
    <col min="13835" max="13835" width="16" style="95" customWidth="1"/>
    <col min="13836" max="13836" width="9.140625" style="95" customWidth="1"/>
    <col min="13837" max="14080" width="9.140625" style="95"/>
    <col min="14081" max="14081" width="9.140625" style="95" customWidth="1"/>
    <col min="14082" max="14082" width="61.42578125" style="95" customWidth="1"/>
    <col min="14083" max="14083" width="16.85546875" style="95" customWidth="1"/>
    <col min="14084" max="14084" width="15.5703125" style="95" customWidth="1"/>
    <col min="14085" max="14085" width="15.85546875" style="95" customWidth="1"/>
    <col min="14086" max="14086" width="15.42578125" style="95" customWidth="1"/>
    <col min="14087" max="14087" width="15" style="95" customWidth="1"/>
    <col min="14088" max="14088" width="16" style="95" customWidth="1"/>
    <col min="14089" max="14089" width="15.42578125" style="95" customWidth="1"/>
    <col min="14090" max="14090" width="16.42578125" style="95" customWidth="1"/>
    <col min="14091" max="14091" width="16" style="95" customWidth="1"/>
    <col min="14092" max="14092" width="9.140625" style="95" customWidth="1"/>
    <col min="14093" max="14336" width="9.140625" style="95"/>
    <col min="14337" max="14337" width="9.140625" style="95" customWidth="1"/>
    <col min="14338" max="14338" width="61.42578125" style="95" customWidth="1"/>
    <col min="14339" max="14339" width="16.85546875" style="95" customWidth="1"/>
    <col min="14340" max="14340" width="15.5703125" style="95" customWidth="1"/>
    <col min="14341" max="14341" width="15.85546875" style="95" customWidth="1"/>
    <col min="14342" max="14342" width="15.42578125" style="95" customWidth="1"/>
    <col min="14343" max="14343" width="15" style="95" customWidth="1"/>
    <col min="14344" max="14344" width="16" style="95" customWidth="1"/>
    <col min="14345" max="14345" width="15.42578125" style="95" customWidth="1"/>
    <col min="14346" max="14346" width="16.42578125" style="95" customWidth="1"/>
    <col min="14347" max="14347" width="16" style="95" customWidth="1"/>
    <col min="14348" max="14348" width="9.140625" style="95" customWidth="1"/>
    <col min="14349" max="14592" width="9.140625" style="95"/>
    <col min="14593" max="14593" width="9.140625" style="95" customWidth="1"/>
    <col min="14594" max="14594" width="61.42578125" style="95" customWidth="1"/>
    <col min="14595" max="14595" width="16.85546875" style="95" customWidth="1"/>
    <col min="14596" max="14596" width="15.5703125" style="95" customWidth="1"/>
    <col min="14597" max="14597" width="15.85546875" style="95" customWidth="1"/>
    <col min="14598" max="14598" width="15.42578125" style="95" customWidth="1"/>
    <col min="14599" max="14599" width="15" style="95" customWidth="1"/>
    <col min="14600" max="14600" width="16" style="95" customWidth="1"/>
    <col min="14601" max="14601" width="15.42578125" style="95" customWidth="1"/>
    <col min="14602" max="14602" width="16.42578125" style="95" customWidth="1"/>
    <col min="14603" max="14603" width="16" style="95" customWidth="1"/>
    <col min="14604" max="14604" width="9.140625" style="95" customWidth="1"/>
    <col min="14605" max="14848" width="9.140625" style="95"/>
    <col min="14849" max="14849" width="9.140625" style="95" customWidth="1"/>
    <col min="14850" max="14850" width="61.42578125" style="95" customWidth="1"/>
    <col min="14851" max="14851" width="16.85546875" style="95" customWidth="1"/>
    <col min="14852" max="14852" width="15.5703125" style="95" customWidth="1"/>
    <col min="14853" max="14853" width="15.85546875" style="95" customWidth="1"/>
    <col min="14854" max="14854" width="15.42578125" style="95" customWidth="1"/>
    <col min="14855" max="14855" width="15" style="95" customWidth="1"/>
    <col min="14856" max="14856" width="16" style="95" customWidth="1"/>
    <col min="14857" max="14857" width="15.42578125" style="95" customWidth="1"/>
    <col min="14858" max="14858" width="16.42578125" style="95" customWidth="1"/>
    <col min="14859" max="14859" width="16" style="95" customWidth="1"/>
    <col min="14860" max="14860" width="9.140625" style="95" customWidth="1"/>
    <col min="14861" max="15104" width="9.140625" style="95"/>
    <col min="15105" max="15105" width="9.140625" style="95" customWidth="1"/>
    <col min="15106" max="15106" width="61.42578125" style="95" customWidth="1"/>
    <col min="15107" max="15107" width="16.85546875" style="95" customWidth="1"/>
    <col min="15108" max="15108" width="15.5703125" style="95" customWidth="1"/>
    <col min="15109" max="15109" width="15.85546875" style="95" customWidth="1"/>
    <col min="15110" max="15110" width="15.42578125" style="95" customWidth="1"/>
    <col min="15111" max="15111" width="15" style="95" customWidth="1"/>
    <col min="15112" max="15112" width="16" style="95" customWidth="1"/>
    <col min="15113" max="15113" width="15.42578125" style="95" customWidth="1"/>
    <col min="15114" max="15114" width="16.42578125" style="95" customWidth="1"/>
    <col min="15115" max="15115" width="16" style="95" customWidth="1"/>
    <col min="15116" max="15116" width="9.140625" style="95" customWidth="1"/>
    <col min="15117" max="15360" width="9.140625" style="95"/>
    <col min="15361" max="15361" width="9.140625" style="95" customWidth="1"/>
    <col min="15362" max="15362" width="61.42578125" style="95" customWidth="1"/>
    <col min="15363" max="15363" width="16.85546875" style="95" customWidth="1"/>
    <col min="15364" max="15364" width="15.5703125" style="95" customWidth="1"/>
    <col min="15365" max="15365" width="15.85546875" style="95" customWidth="1"/>
    <col min="15366" max="15366" width="15.42578125" style="95" customWidth="1"/>
    <col min="15367" max="15367" width="15" style="95" customWidth="1"/>
    <col min="15368" max="15368" width="16" style="95" customWidth="1"/>
    <col min="15369" max="15369" width="15.42578125" style="95" customWidth="1"/>
    <col min="15370" max="15370" width="16.42578125" style="95" customWidth="1"/>
    <col min="15371" max="15371" width="16" style="95" customWidth="1"/>
    <col min="15372" max="15372" width="9.140625" style="95" customWidth="1"/>
    <col min="15373" max="15616" width="9.140625" style="95"/>
    <col min="15617" max="15617" width="9.140625" style="95" customWidth="1"/>
    <col min="15618" max="15618" width="61.42578125" style="95" customWidth="1"/>
    <col min="15619" max="15619" width="16.85546875" style="95" customWidth="1"/>
    <col min="15620" max="15620" width="15.5703125" style="95" customWidth="1"/>
    <col min="15621" max="15621" width="15.85546875" style="95" customWidth="1"/>
    <col min="15622" max="15622" width="15.42578125" style="95" customWidth="1"/>
    <col min="15623" max="15623" width="15" style="95" customWidth="1"/>
    <col min="15624" max="15624" width="16" style="95" customWidth="1"/>
    <col min="15625" max="15625" width="15.42578125" style="95" customWidth="1"/>
    <col min="15626" max="15626" width="16.42578125" style="95" customWidth="1"/>
    <col min="15627" max="15627" width="16" style="95" customWidth="1"/>
    <col min="15628" max="15628" width="9.140625" style="95" customWidth="1"/>
    <col min="15629" max="15872" width="9.140625" style="95"/>
    <col min="15873" max="15873" width="9.140625" style="95" customWidth="1"/>
    <col min="15874" max="15874" width="61.42578125" style="95" customWidth="1"/>
    <col min="15875" max="15875" width="16.85546875" style="95" customWidth="1"/>
    <col min="15876" max="15876" width="15.5703125" style="95" customWidth="1"/>
    <col min="15877" max="15877" width="15.85546875" style="95" customWidth="1"/>
    <col min="15878" max="15878" width="15.42578125" style="95" customWidth="1"/>
    <col min="15879" max="15879" width="15" style="95" customWidth="1"/>
    <col min="15880" max="15880" width="16" style="95" customWidth="1"/>
    <col min="15881" max="15881" width="15.42578125" style="95" customWidth="1"/>
    <col min="15882" max="15882" width="16.42578125" style="95" customWidth="1"/>
    <col min="15883" max="15883" width="16" style="95" customWidth="1"/>
    <col min="15884" max="15884" width="9.140625" style="95" customWidth="1"/>
    <col min="15885" max="16128" width="9.140625" style="95"/>
    <col min="16129" max="16129" width="9.140625" style="95" customWidth="1"/>
    <col min="16130" max="16130" width="61.42578125" style="95" customWidth="1"/>
    <col min="16131" max="16131" width="16.85546875" style="95" customWidth="1"/>
    <col min="16132" max="16132" width="15.5703125" style="95" customWidth="1"/>
    <col min="16133" max="16133" width="15.85546875" style="95" customWidth="1"/>
    <col min="16134" max="16134" width="15.42578125" style="95" customWidth="1"/>
    <col min="16135" max="16135" width="15" style="95" customWidth="1"/>
    <col min="16136" max="16136" width="16" style="95" customWidth="1"/>
    <col min="16137" max="16137" width="15.42578125" style="95" customWidth="1"/>
    <col min="16138" max="16138" width="16.42578125" style="95" customWidth="1"/>
    <col min="16139" max="16139" width="16" style="95" customWidth="1"/>
    <col min="16140" max="16140" width="9.140625" style="95" customWidth="1"/>
    <col min="16141" max="16384" width="9.140625" style="95"/>
  </cols>
  <sheetData>
    <row r="1" spans="2:11" ht="30" customHeight="1">
      <c r="J1" s="113" t="s">
        <v>133</v>
      </c>
      <c r="K1" s="113"/>
    </row>
    <row r="2" spans="2:11" ht="23.25" customHeight="1"/>
    <row r="3" spans="2:11" ht="33" customHeight="1">
      <c r="B3" s="114" t="s">
        <v>134</v>
      </c>
      <c r="C3" s="114"/>
      <c r="D3" s="114"/>
      <c r="E3" s="114"/>
      <c r="F3" s="114"/>
      <c r="G3" s="114"/>
      <c r="H3" s="114"/>
      <c r="I3" s="114"/>
      <c r="J3" s="114"/>
      <c r="K3" s="114"/>
    </row>
    <row r="4" spans="2:11" ht="33" customHeight="1">
      <c r="B4" s="114" t="s">
        <v>135</v>
      </c>
      <c r="C4" s="114"/>
      <c r="D4" s="114"/>
      <c r="E4" s="114"/>
      <c r="F4" s="114"/>
      <c r="G4" s="114"/>
      <c r="H4" s="114"/>
      <c r="I4" s="114"/>
      <c r="J4" s="114"/>
      <c r="K4" s="114"/>
    </row>
    <row r="5" spans="2:11" ht="33.75" customHeight="1" thickBot="1"/>
    <row r="6" spans="2:11" ht="57.75" customHeight="1">
      <c r="B6" s="115" t="s">
        <v>61</v>
      </c>
      <c r="C6" s="115"/>
      <c r="D6" s="116" t="s">
        <v>136</v>
      </c>
      <c r="E6" s="116"/>
      <c r="F6" s="116"/>
      <c r="G6" s="116"/>
      <c r="H6" s="117" t="s">
        <v>137</v>
      </c>
      <c r="I6" s="117"/>
      <c r="J6" s="117"/>
      <c r="K6" s="117"/>
    </row>
    <row r="7" spans="2:11" ht="50.25" customHeight="1">
      <c r="B7" s="96" t="s">
        <v>5</v>
      </c>
      <c r="C7" s="97" t="s">
        <v>6</v>
      </c>
      <c r="D7" s="98" t="s">
        <v>131</v>
      </c>
      <c r="E7" s="98" t="s">
        <v>132</v>
      </c>
      <c r="F7" s="98" t="s">
        <v>122</v>
      </c>
      <c r="G7" s="98" t="s">
        <v>121</v>
      </c>
      <c r="H7" s="98" t="s">
        <v>131</v>
      </c>
      <c r="I7" s="98" t="s">
        <v>132</v>
      </c>
      <c r="J7" s="98" t="s">
        <v>122</v>
      </c>
      <c r="K7" s="99" t="s">
        <v>121</v>
      </c>
    </row>
    <row r="8" spans="2:11" ht="80.25" customHeight="1">
      <c r="B8" s="111" t="s">
        <v>138</v>
      </c>
      <c r="C8" s="111"/>
      <c r="D8" s="100">
        <f>D9+D10+D11+D12+D13</f>
        <v>3281</v>
      </c>
      <c r="E8" s="100">
        <f>E9+E10+E11+E12+E13</f>
        <v>3299</v>
      </c>
      <c r="F8" s="100">
        <f>F9+F10+F11+F12+F13</f>
        <v>3299</v>
      </c>
      <c r="G8" s="100">
        <f>G9+G10+G11+G12+G13</f>
        <v>3299</v>
      </c>
      <c r="H8" s="100">
        <f>SUM(H9:H13)</f>
        <v>2994772</v>
      </c>
      <c r="I8" s="100">
        <f>SUM(I9:I13)</f>
        <v>3075391</v>
      </c>
      <c r="J8" s="100">
        <f>SUM(J9:J13)</f>
        <v>3260795</v>
      </c>
      <c r="K8" s="100">
        <f>SUM(K9:K13)</f>
        <v>3483811</v>
      </c>
    </row>
    <row r="9" spans="2:11" ht="70.5" customHeight="1">
      <c r="B9" s="102" t="s">
        <v>139</v>
      </c>
      <c r="C9" s="103" t="s">
        <v>9</v>
      </c>
      <c r="D9" s="104">
        <v>3281</v>
      </c>
      <c r="E9" s="104">
        <v>3299</v>
      </c>
      <c r="F9" s="104">
        <v>3299</v>
      </c>
      <c r="G9" s="104">
        <v>3299</v>
      </c>
      <c r="H9" s="104">
        <v>54105</v>
      </c>
      <c r="I9" s="104">
        <v>55080</v>
      </c>
      <c r="J9" s="104">
        <v>57285</v>
      </c>
      <c r="K9" s="105">
        <v>58870</v>
      </c>
    </row>
    <row r="10" spans="2:11" ht="50.25" customHeight="1">
      <c r="B10" s="102" t="s">
        <v>26</v>
      </c>
      <c r="C10" s="103" t="s">
        <v>27</v>
      </c>
      <c r="D10" s="104"/>
      <c r="E10" s="104"/>
      <c r="F10" s="104"/>
      <c r="G10" s="104"/>
      <c r="H10" s="104">
        <v>2179343</v>
      </c>
      <c r="I10" s="104">
        <v>2218400</v>
      </c>
      <c r="J10" s="104">
        <v>2371240</v>
      </c>
      <c r="K10" s="105">
        <v>2533864</v>
      </c>
    </row>
    <row r="11" spans="2:11" ht="49.5" customHeight="1">
      <c r="B11" s="102" t="s">
        <v>34</v>
      </c>
      <c r="C11" s="103" t="s">
        <v>35</v>
      </c>
      <c r="D11" s="104"/>
      <c r="E11" s="104"/>
      <c r="F11" s="104"/>
      <c r="G11" s="104"/>
      <c r="H11" s="104">
        <v>724824</v>
      </c>
      <c r="I11" s="104">
        <v>765411</v>
      </c>
      <c r="J11" s="104">
        <v>795770</v>
      </c>
      <c r="K11" s="105">
        <v>854577</v>
      </c>
    </row>
    <row r="12" spans="2:11" ht="53.25" customHeight="1">
      <c r="B12" s="102" t="s">
        <v>58</v>
      </c>
      <c r="C12" s="103" t="s">
        <v>59</v>
      </c>
      <c r="D12" s="104"/>
      <c r="E12" s="104"/>
      <c r="F12" s="104"/>
      <c r="G12" s="104"/>
      <c r="H12" s="104">
        <v>32000</v>
      </c>
      <c r="I12" s="104">
        <v>32000</v>
      </c>
      <c r="J12" s="104">
        <v>32000</v>
      </c>
      <c r="K12" s="105">
        <v>32000</v>
      </c>
    </row>
    <row r="13" spans="2:11" ht="52.5" customHeight="1" thickBot="1">
      <c r="B13" s="106" t="s">
        <v>100</v>
      </c>
      <c r="C13" s="107" t="s">
        <v>60</v>
      </c>
      <c r="D13" s="109"/>
      <c r="E13" s="109"/>
      <c r="F13" s="109"/>
      <c r="G13" s="109"/>
      <c r="H13" s="109">
        <v>4500</v>
      </c>
      <c r="I13" s="109">
        <v>4500</v>
      </c>
      <c r="J13" s="109">
        <v>4500</v>
      </c>
      <c r="K13" s="110">
        <v>4500</v>
      </c>
    </row>
    <row r="15" spans="2:11" ht="78" customHeight="1">
      <c r="B15" s="112" t="s">
        <v>140</v>
      </c>
      <c r="C15" s="112"/>
      <c r="D15" s="112"/>
      <c r="E15" s="112"/>
      <c r="F15" s="112"/>
      <c r="G15" s="112"/>
      <c r="H15" s="112"/>
      <c r="I15" s="112"/>
      <c r="J15" s="112"/>
      <c r="K15" s="112"/>
    </row>
    <row r="16" spans="2:11" ht="96.75" customHeight="1">
      <c r="B16" s="112" t="s">
        <v>141</v>
      </c>
      <c r="C16" s="112"/>
      <c r="D16" s="112"/>
      <c r="E16" s="112"/>
      <c r="F16" s="112"/>
      <c r="G16" s="112"/>
      <c r="H16" s="112"/>
      <c r="I16" s="112"/>
      <c r="J16" s="112"/>
      <c r="K16" s="112"/>
    </row>
    <row r="17" spans="2:11" ht="75.75" customHeight="1">
      <c r="B17" s="112" t="s">
        <v>142</v>
      </c>
      <c r="C17" s="112"/>
      <c r="D17" s="112"/>
      <c r="E17" s="112"/>
      <c r="F17" s="112"/>
      <c r="G17" s="112"/>
      <c r="H17" s="112"/>
      <c r="I17" s="112"/>
      <c r="J17" s="112"/>
      <c r="K17" s="112"/>
    </row>
    <row r="18" spans="2:11" ht="126.75" customHeight="1">
      <c r="B18" s="112" t="s">
        <v>143</v>
      </c>
      <c r="C18" s="112"/>
      <c r="D18" s="112"/>
      <c r="E18" s="112"/>
      <c r="F18" s="112"/>
      <c r="G18" s="112"/>
      <c r="H18" s="112"/>
      <c r="I18" s="112"/>
      <c r="J18" s="112"/>
      <c r="K18" s="112"/>
    </row>
  </sheetData>
  <mergeCells count="11">
    <mergeCell ref="J1:K1"/>
    <mergeCell ref="B3:K3"/>
    <mergeCell ref="B4:K4"/>
    <mergeCell ref="B6:C6"/>
    <mergeCell ref="D6:G6"/>
    <mergeCell ref="H6:K6"/>
    <mergeCell ref="B8:C8"/>
    <mergeCell ref="B15:K15"/>
    <mergeCell ref="B16:K16"/>
    <mergeCell ref="B17:K17"/>
    <mergeCell ref="B18:K18"/>
  </mergeCells>
  <pageMargins left="0.70000000000000007" right="0.70000000000000007" top="0.75" bottom="0.75" header="0.30000000000000004" footer="0.30000000000000004"/>
  <pageSetup scale="51" fitToWidth="0" fitToHeight="0" orientation="landscape" r:id="rId1"/>
</worksheet>
</file>

<file path=xl/worksheets/sheet2.xml><?xml version="1.0" encoding="utf-8"?>
<worksheet xmlns="http://schemas.openxmlformats.org/spreadsheetml/2006/main" xmlns:r="http://schemas.openxmlformats.org/officeDocument/2006/relationships">
  <dimension ref="B1:Q12"/>
  <sheetViews>
    <sheetView view="pageBreakPreview" zoomScale="60" zoomScaleNormal="100" workbookViewId="0">
      <selection activeCell="J10" sqref="J10:K10"/>
    </sheetView>
  </sheetViews>
  <sheetFormatPr defaultRowHeight="15"/>
  <cols>
    <col min="1" max="1" width="9.140625" style="95" customWidth="1"/>
    <col min="2" max="2" width="61.42578125" style="95" customWidth="1"/>
    <col min="3" max="3" width="16.85546875" style="95" customWidth="1"/>
    <col min="4" max="4" width="17.7109375" style="95" customWidth="1"/>
    <col min="5" max="5" width="15.5703125" style="95" customWidth="1"/>
    <col min="6" max="6" width="15.85546875" style="95" customWidth="1"/>
    <col min="7" max="7" width="15.42578125" style="95" customWidth="1"/>
    <col min="8" max="8" width="15" style="95" customWidth="1"/>
    <col min="9" max="9" width="16.140625" style="95" customWidth="1"/>
    <col min="10" max="10" width="16" style="95" customWidth="1"/>
    <col min="11" max="11" width="15.42578125" style="95" customWidth="1"/>
    <col min="12" max="12" width="16.42578125" style="95" customWidth="1"/>
    <col min="13" max="13" width="16" style="95" customWidth="1"/>
    <col min="14" max="14" width="9.140625" style="95" customWidth="1"/>
    <col min="15" max="256" width="9.140625" style="95"/>
    <col min="257" max="257" width="9.140625" style="95" customWidth="1"/>
    <col min="258" max="258" width="61.42578125" style="95" customWidth="1"/>
    <col min="259" max="259" width="16.85546875" style="95" customWidth="1"/>
    <col min="260" max="260" width="17.7109375" style="95" customWidth="1"/>
    <col min="261" max="261" width="15.5703125" style="95" customWidth="1"/>
    <col min="262" max="262" width="15.85546875" style="95" customWidth="1"/>
    <col min="263" max="263" width="15.42578125" style="95" customWidth="1"/>
    <col min="264" max="264" width="15" style="95" customWidth="1"/>
    <col min="265" max="265" width="16.140625" style="95" customWidth="1"/>
    <col min="266" max="266" width="16" style="95" customWidth="1"/>
    <col min="267" max="267" width="15.42578125" style="95" customWidth="1"/>
    <col min="268" max="268" width="16.42578125" style="95" customWidth="1"/>
    <col min="269" max="269" width="16" style="95" customWidth="1"/>
    <col min="270" max="270" width="9.140625" style="95" customWidth="1"/>
    <col min="271" max="512" width="9.140625" style="95"/>
    <col min="513" max="513" width="9.140625" style="95" customWidth="1"/>
    <col min="514" max="514" width="61.42578125" style="95" customWidth="1"/>
    <col min="515" max="515" width="16.85546875" style="95" customWidth="1"/>
    <col min="516" max="516" width="17.7109375" style="95" customWidth="1"/>
    <col min="517" max="517" width="15.5703125" style="95" customWidth="1"/>
    <col min="518" max="518" width="15.85546875" style="95" customWidth="1"/>
    <col min="519" max="519" width="15.42578125" style="95" customWidth="1"/>
    <col min="520" max="520" width="15" style="95" customWidth="1"/>
    <col min="521" max="521" width="16.140625" style="95" customWidth="1"/>
    <col min="522" max="522" width="16" style="95" customWidth="1"/>
    <col min="523" max="523" width="15.42578125" style="95" customWidth="1"/>
    <col min="524" max="524" width="16.42578125" style="95" customWidth="1"/>
    <col min="525" max="525" width="16" style="95" customWidth="1"/>
    <col min="526" max="526" width="9.140625" style="95" customWidth="1"/>
    <col min="527" max="768" width="9.140625" style="95"/>
    <col min="769" max="769" width="9.140625" style="95" customWidth="1"/>
    <col min="770" max="770" width="61.42578125" style="95" customWidth="1"/>
    <col min="771" max="771" width="16.85546875" style="95" customWidth="1"/>
    <col min="772" max="772" width="17.7109375" style="95" customWidth="1"/>
    <col min="773" max="773" width="15.5703125" style="95" customWidth="1"/>
    <col min="774" max="774" width="15.85546875" style="95" customWidth="1"/>
    <col min="775" max="775" width="15.42578125" style="95" customWidth="1"/>
    <col min="776" max="776" width="15" style="95" customWidth="1"/>
    <col min="777" max="777" width="16.140625" style="95" customWidth="1"/>
    <col min="778" max="778" width="16" style="95" customWidth="1"/>
    <col min="779" max="779" width="15.42578125" style="95" customWidth="1"/>
    <col min="780" max="780" width="16.42578125" style="95" customWidth="1"/>
    <col min="781" max="781" width="16" style="95" customWidth="1"/>
    <col min="782" max="782" width="9.140625" style="95" customWidth="1"/>
    <col min="783" max="1024" width="9.140625" style="95"/>
    <col min="1025" max="1025" width="9.140625" style="95" customWidth="1"/>
    <col min="1026" max="1026" width="61.42578125" style="95" customWidth="1"/>
    <col min="1027" max="1027" width="16.85546875" style="95" customWidth="1"/>
    <col min="1028" max="1028" width="17.7109375" style="95" customWidth="1"/>
    <col min="1029" max="1029" width="15.5703125" style="95" customWidth="1"/>
    <col min="1030" max="1030" width="15.85546875" style="95" customWidth="1"/>
    <col min="1031" max="1031" width="15.42578125" style="95" customWidth="1"/>
    <col min="1032" max="1032" width="15" style="95" customWidth="1"/>
    <col min="1033" max="1033" width="16.140625" style="95" customWidth="1"/>
    <col min="1034" max="1034" width="16" style="95" customWidth="1"/>
    <col min="1035" max="1035" width="15.42578125" style="95" customWidth="1"/>
    <col min="1036" max="1036" width="16.42578125" style="95" customWidth="1"/>
    <col min="1037" max="1037" width="16" style="95" customWidth="1"/>
    <col min="1038" max="1038" width="9.140625" style="95" customWidth="1"/>
    <col min="1039" max="1280" width="9.140625" style="95"/>
    <col min="1281" max="1281" width="9.140625" style="95" customWidth="1"/>
    <col min="1282" max="1282" width="61.42578125" style="95" customWidth="1"/>
    <col min="1283" max="1283" width="16.85546875" style="95" customWidth="1"/>
    <col min="1284" max="1284" width="17.7109375" style="95" customWidth="1"/>
    <col min="1285" max="1285" width="15.5703125" style="95" customWidth="1"/>
    <col min="1286" max="1286" width="15.85546875" style="95" customWidth="1"/>
    <col min="1287" max="1287" width="15.42578125" style="95" customWidth="1"/>
    <col min="1288" max="1288" width="15" style="95" customWidth="1"/>
    <col min="1289" max="1289" width="16.140625" style="95" customWidth="1"/>
    <col min="1290" max="1290" width="16" style="95" customWidth="1"/>
    <col min="1291" max="1291" width="15.42578125" style="95" customWidth="1"/>
    <col min="1292" max="1292" width="16.42578125" style="95" customWidth="1"/>
    <col min="1293" max="1293" width="16" style="95" customWidth="1"/>
    <col min="1294" max="1294" width="9.140625" style="95" customWidth="1"/>
    <col min="1295" max="1536" width="9.140625" style="95"/>
    <col min="1537" max="1537" width="9.140625" style="95" customWidth="1"/>
    <col min="1538" max="1538" width="61.42578125" style="95" customWidth="1"/>
    <col min="1539" max="1539" width="16.85546875" style="95" customWidth="1"/>
    <col min="1540" max="1540" width="17.7109375" style="95" customWidth="1"/>
    <col min="1541" max="1541" width="15.5703125" style="95" customWidth="1"/>
    <col min="1542" max="1542" width="15.85546875" style="95" customWidth="1"/>
    <col min="1543" max="1543" width="15.42578125" style="95" customWidth="1"/>
    <col min="1544" max="1544" width="15" style="95" customWidth="1"/>
    <col min="1545" max="1545" width="16.140625" style="95" customWidth="1"/>
    <col min="1546" max="1546" width="16" style="95" customWidth="1"/>
    <col min="1547" max="1547" width="15.42578125" style="95" customWidth="1"/>
    <col min="1548" max="1548" width="16.42578125" style="95" customWidth="1"/>
    <col min="1549" max="1549" width="16" style="95" customWidth="1"/>
    <col min="1550" max="1550" width="9.140625" style="95" customWidth="1"/>
    <col min="1551" max="1792" width="9.140625" style="95"/>
    <col min="1793" max="1793" width="9.140625" style="95" customWidth="1"/>
    <col min="1794" max="1794" width="61.42578125" style="95" customWidth="1"/>
    <col min="1795" max="1795" width="16.85546875" style="95" customWidth="1"/>
    <col min="1796" max="1796" width="17.7109375" style="95" customWidth="1"/>
    <col min="1797" max="1797" width="15.5703125" style="95" customWidth="1"/>
    <col min="1798" max="1798" width="15.85546875" style="95" customWidth="1"/>
    <col min="1799" max="1799" width="15.42578125" style="95" customWidth="1"/>
    <col min="1800" max="1800" width="15" style="95" customWidth="1"/>
    <col min="1801" max="1801" width="16.140625" style="95" customWidth="1"/>
    <col min="1802" max="1802" width="16" style="95" customWidth="1"/>
    <col min="1803" max="1803" width="15.42578125" style="95" customWidth="1"/>
    <col min="1804" max="1804" width="16.42578125" style="95" customWidth="1"/>
    <col min="1805" max="1805" width="16" style="95" customWidth="1"/>
    <col min="1806" max="1806" width="9.140625" style="95" customWidth="1"/>
    <col min="1807" max="2048" width="9.140625" style="95"/>
    <col min="2049" max="2049" width="9.140625" style="95" customWidth="1"/>
    <col min="2050" max="2050" width="61.42578125" style="95" customWidth="1"/>
    <col min="2051" max="2051" width="16.85546875" style="95" customWidth="1"/>
    <col min="2052" max="2052" width="17.7109375" style="95" customWidth="1"/>
    <col min="2053" max="2053" width="15.5703125" style="95" customWidth="1"/>
    <col min="2054" max="2054" width="15.85546875" style="95" customWidth="1"/>
    <col min="2055" max="2055" width="15.42578125" style="95" customWidth="1"/>
    <col min="2056" max="2056" width="15" style="95" customWidth="1"/>
    <col min="2057" max="2057" width="16.140625" style="95" customWidth="1"/>
    <col min="2058" max="2058" width="16" style="95" customWidth="1"/>
    <col min="2059" max="2059" width="15.42578125" style="95" customWidth="1"/>
    <col min="2060" max="2060" width="16.42578125" style="95" customWidth="1"/>
    <col min="2061" max="2061" width="16" style="95" customWidth="1"/>
    <col min="2062" max="2062" width="9.140625" style="95" customWidth="1"/>
    <col min="2063" max="2304" width="9.140625" style="95"/>
    <col min="2305" max="2305" width="9.140625" style="95" customWidth="1"/>
    <col min="2306" max="2306" width="61.42578125" style="95" customWidth="1"/>
    <col min="2307" max="2307" width="16.85546875" style="95" customWidth="1"/>
    <col min="2308" max="2308" width="17.7109375" style="95" customWidth="1"/>
    <col min="2309" max="2309" width="15.5703125" style="95" customWidth="1"/>
    <col min="2310" max="2310" width="15.85546875" style="95" customWidth="1"/>
    <col min="2311" max="2311" width="15.42578125" style="95" customWidth="1"/>
    <col min="2312" max="2312" width="15" style="95" customWidth="1"/>
    <col min="2313" max="2313" width="16.140625" style="95" customWidth="1"/>
    <col min="2314" max="2314" width="16" style="95" customWidth="1"/>
    <col min="2315" max="2315" width="15.42578125" style="95" customWidth="1"/>
    <col min="2316" max="2316" width="16.42578125" style="95" customWidth="1"/>
    <col min="2317" max="2317" width="16" style="95" customWidth="1"/>
    <col min="2318" max="2318" width="9.140625" style="95" customWidth="1"/>
    <col min="2319" max="2560" width="9.140625" style="95"/>
    <col min="2561" max="2561" width="9.140625" style="95" customWidth="1"/>
    <col min="2562" max="2562" width="61.42578125" style="95" customWidth="1"/>
    <col min="2563" max="2563" width="16.85546875" style="95" customWidth="1"/>
    <col min="2564" max="2564" width="17.7109375" style="95" customWidth="1"/>
    <col min="2565" max="2565" width="15.5703125" style="95" customWidth="1"/>
    <col min="2566" max="2566" width="15.85546875" style="95" customWidth="1"/>
    <col min="2567" max="2567" width="15.42578125" style="95" customWidth="1"/>
    <col min="2568" max="2568" width="15" style="95" customWidth="1"/>
    <col min="2569" max="2569" width="16.140625" style="95" customWidth="1"/>
    <col min="2570" max="2570" width="16" style="95" customWidth="1"/>
    <col min="2571" max="2571" width="15.42578125" style="95" customWidth="1"/>
    <col min="2572" max="2572" width="16.42578125" style="95" customWidth="1"/>
    <col min="2573" max="2573" width="16" style="95" customWidth="1"/>
    <col min="2574" max="2574" width="9.140625" style="95" customWidth="1"/>
    <col min="2575" max="2816" width="9.140625" style="95"/>
    <col min="2817" max="2817" width="9.140625" style="95" customWidth="1"/>
    <col min="2818" max="2818" width="61.42578125" style="95" customWidth="1"/>
    <col min="2819" max="2819" width="16.85546875" style="95" customWidth="1"/>
    <col min="2820" max="2820" width="17.7109375" style="95" customWidth="1"/>
    <col min="2821" max="2821" width="15.5703125" style="95" customWidth="1"/>
    <col min="2822" max="2822" width="15.85546875" style="95" customWidth="1"/>
    <col min="2823" max="2823" width="15.42578125" style="95" customWidth="1"/>
    <col min="2824" max="2824" width="15" style="95" customWidth="1"/>
    <col min="2825" max="2825" width="16.140625" style="95" customWidth="1"/>
    <col min="2826" max="2826" width="16" style="95" customWidth="1"/>
    <col min="2827" max="2827" width="15.42578125" style="95" customWidth="1"/>
    <col min="2828" max="2828" width="16.42578125" style="95" customWidth="1"/>
    <col min="2829" max="2829" width="16" style="95" customWidth="1"/>
    <col min="2830" max="2830" width="9.140625" style="95" customWidth="1"/>
    <col min="2831" max="3072" width="9.140625" style="95"/>
    <col min="3073" max="3073" width="9.140625" style="95" customWidth="1"/>
    <col min="3074" max="3074" width="61.42578125" style="95" customWidth="1"/>
    <col min="3075" max="3075" width="16.85546875" style="95" customWidth="1"/>
    <col min="3076" max="3076" width="17.7109375" style="95" customWidth="1"/>
    <col min="3077" max="3077" width="15.5703125" style="95" customWidth="1"/>
    <col min="3078" max="3078" width="15.85546875" style="95" customWidth="1"/>
    <col min="3079" max="3079" width="15.42578125" style="95" customWidth="1"/>
    <col min="3080" max="3080" width="15" style="95" customWidth="1"/>
    <col min="3081" max="3081" width="16.140625" style="95" customWidth="1"/>
    <col min="3082" max="3082" width="16" style="95" customWidth="1"/>
    <col min="3083" max="3083" width="15.42578125" style="95" customWidth="1"/>
    <col min="3084" max="3084" width="16.42578125" style="95" customWidth="1"/>
    <col min="3085" max="3085" width="16" style="95" customWidth="1"/>
    <col min="3086" max="3086" width="9.140625" style="95" customWidth="1"/>
    <col min="3087" max="3328" width="9.140625" style="95"/>
    <col min="3329" max="3329" width="9.140625" style="95" customWidth="1"/>
    <col min="3330" max="3330" width="61.42578125" style="95" customWidth="1"/>
    <col min="3331" max="3331" width="16.85546875" style="95" customWidth="1"/>
    <col min="3332" max="3332" width="17.7109375" style="95" customWidth="1"/>
    <col min="3333" max="3333" width="15.5703125" style="95" customWidth="1"/>
    <col min="3334" max="3334" width="15.85546875" style="95" customWidth="1"/>
    <col min="3335" max="3335" width="15.42578125" style="95" customWidth="1"/>
    <col min="3336" max="3336" width="15" style="95" customWidth="1"/>
    <col min="3337" max="3337" width="16.140625" style="95" customWidth="1"/>
    <col min="3338" max="3338" width="16" style="95" customWidth="1"/>
    <col min="3339" max="3339" width="15.42578125" style="95" customWidth="1"/>
    <col min="3340" max="3340" width="16.42578125" style="95" customWidth="1"/>
    <col min="3341" max="3341" width="16" style="95" customWidth="1"/>
    <col min="3342" max="3342" width="9.140625" style="95" customWidth="1"/>
    <col min="3343" max="3584" width="9.140625" style="95"/>
    <col min="3585" max="3585" width="9.140625" style="95" customWidth="1"/>
    <col min="3586" max="3586" width="61.42578125" style="95" customWidth="1"/>
    <col min="3587" max="3587" width="16.85546875" style="95" customWidth="1"/>
    <col min="3588" max="3588" width="17.7109375" style="95" customWidth="1"/>
    <col min="3589" max="3589" width="15.5703125" style="95" customWidth="1"/>
    <col min="3590" max="3590" width="15.85546875" style="95" customWidth="1"/>
    <col min="3591" max="3591" width="15.42578125" style="95" customWidth="1"/>
    <col min="3592" max="3592" width="15" style="95" customWidth="1"/>
    <col min="3593" max="3593" width="16.140625" style="95" customWidth="1"/>
    <col min="3594" max="3594" width="16" style="95" customWidth="1"/>
    <col min="3595" max="3595" width="15.42578125" style="95" customWidth="1"/>
    <col min="3596" max="3596" width="16.42578125" style="95" customWidth="1"/>
    <col min="3597" max="3597" width="16" style="95" customWidth="1"/>
    <col min="3598" max="3598" width="9.140625" style="95" customWidth="1"/>
    <col min="3599" max="3840" width="9.140625" style="95"/>
    <col min="3841" max="3841" width="9.140625" style="95" customWidth="1"/>
    <col min="3842" max="3842" width="61.42578125" style="95" customWidth="1"/>
    <col min="3843" max="3843" width="16.85546875" style="95" customWidth="1"/>
    <col min="3844" max="3844" width="17.7109375" style="95" customWidth="1"/>
    <col min="3845" max="3845" width="15.5703125" style="95" customWidth="1"/>
    <col min="3846" max="3846" width="15.85546875" style="95" customWidth="1"/>
    <col min="3847" max="3847" width="15.42578125" style="95" customWidth="1"/>
    <col min="3848" max="3848" width="15" style="95" customWidth="1"/>
    <col min="3849" max="3849" width="16.140625" style="95" customWidth="1"/>
    <col min="3850" max="3850" width="16" style="95" customWidth="1"/>
    <col min="3851" max="3851" width="15.42578125" style="95" customWidth="1"/>
    <col min="3852" max="3852" width="16.42578125" style="95" customWidth="1"/>
    <col min="3853" max="3853" width="16" style="95" customWidth="1"/>
    <col min="3854" max="3854" width="9.140625" style="95" customWidth="1"/>
    <col min="3855" max="4096" width="9.140625" style="95"/>
    <col min="4097" max="4097" width="9.140625" style="95" customWidth="1"/>
    <col min="4098" max="4098" width="61.42578125" style="95" customWidth="1"/>
    <col min="4099" max="4099" width="16.85546875" style="95" customWidth="1"/>
    <col min="4100" max="4100" width="17.7109375" style="95" customWidth="1"/>
    <col min="4101" max="4101" width="15.5703125" style="95" customWidth="1"/>
    <col min="4102" max="4102" width="15.85546875" style="95" customWidth="1"/>
    <col min="4103" max="4103" width="15.42578125" style="95" customWidth="1"/>
    <col min="4104" max="4104" width="15" style="95" customWidth="1"/>
    <col min="4105" max="4105" width="16.140625" style="95" customWidth="1"/>
    <col min="4106" max="4106" width="16" style="95" customWidth="1"/>
    <col min="4107" max="4107" width="15.42578125" style="95" customWidth="1"/>
    <col min="4108" max="4108" width="16.42578125" style="95" customWidth="1"/>
    <col min="4109" max="4109" width="16" style="95" customWidth="1"/>
    <col min="4110" max="4110" width="9.140625" style="95" customWidth="1"/>
    <col min="4111" max="4352" width="9.140625" style="95"/>
    <col min="4353" max="4353" width="9.140625" style="95" customWidth="1"/>
    <col min="4354" max="4354" width="61.42578125" style="95" customWidth="1"/>
    <col min="4355" max="4355" width="16.85546875" style="95" customWidth="1"/>
    <col min="4356" max="4356" width="17.7109375" style="95" customWidth="1"/>
    <col min="4357" max="4357" width="15.5703125" style="95" customWidth="1"/>
    <col min="4358" max="4358" width="15.85546875" style="95" customWidth="1"/>
    <col min="4359" max="4359" width="15.42578125" style="95" customWidth="1"/>
    <col min="4360" max="4360" width="15" style="95" customWidth="1"/>
    <col min="4361" max="4361" width="16.140625" style="95" customWidth="1"/>
    <col min="4362" max="4362" width="16" style="95" customWidth="1"/>
    <col min="4363" max="4363" width="15.42578125" style="95" customWidth="1"/>
    <col min="4364" max="4364" width="16.42578125" style="95" customWidth="1"/>
    <col min="4365" max="4365" width="16" style="95" customWidth="1"/>
    <col min="4366" max="4366" width="9.140625" style="95" customWidth="1"/>
    <col min="4367" max="4608" width="9.140625" style="95"/>
    <col min="4609" max="4609" width="9.140625" style="95" customWidth="1"/>
    <col min="4610" max="4610" width="61.42578125" style="95" customWidth="1"/>
    <col min="4611" max="4611" width="16.85546875" style="95" customWidth="1"/>
    <col min="4612" max="4612" width="17.7109375" style="95" customWidth="1"/>
    <col min="4613" max="4613" width="15.5703125" style="95" customWidth="1"/>
    <col min="4614" max="4614" width="15.85546875" style="95" customWidth="1"/>
    <col min="4615" max="4615" width="15.42578125" style="95" customWidth="1"/>
    <col min="4616" max="4616" width="15" style="95" customWidth="1"/>
    <col min="4617" max="4617" width="16.140625" style="95" customWidth="1"/>
    <col min="4618" max="4618" width="16" style="95" customWidth="1"/>
    <col min="4619" max="4619" width="15.42578125" style="95" customWidth="1"/>
    <col min="4620" max="4620" width="16.42578125" style="95" customWidth="1"/>
    <col min="4621" max="4621" width="16" style="95" customWidth="1"/>
    <col min="4622" max="4622" width="9.140625" style="95" customWidth="1"/>
    <col min="4623" max="4864" width="9.140625" style="95"/>
    <col min="4865" max="4865" width="9.140625" style="95" customWidth="1"/>
    <col min="4866" max="4866" width="61.42578125" style="95" customWidth="1"/>
    <col min="4867" max="4867" width="16.85546875" style="95" customWidth="1"/>
    <col min="4868" max="4868" width="17.7109375" style="95" customWidth="1"/>
    <col min="4869" max="4869" width="15.5703125" style="95" customWidth="1"/>
    <col min="4870" max="4870" width="15.85546875" style="95" customWidth="1"/>
    <col min="4871" max="4871" width="15.42578125" style="95" customWidth="1"/>
    <col min="4872" max="4872" width="15" style="95" customWidth="1"/>
    <col min="4873" max="4873" width="16.140625" style="95" customWidth="1"/>
    <col min="4874" max="4874" width="16" style="95" customWidth="1"/>
    <col min="4875" max="4875" width="15.42578125" style="95" customWidth="1"/>
    <col min="4876" max="4876" width="16.42578125" style="95" customWidth="1"/>
    <col min="4877" max="4877" width="16" style="95" customWidth="1"/>
    <col min="4878" max="4878" width="9.140625" style="95" customWidth="1"/>
    <col min="4879" max="5120" width="9.140625" style="95"/>
    <col min="5121" max="5121" width="9.140625" style="95" customWidth="1"/>
    <col min="5122" max="5122" width="61.42578125" style="95" customWidth="1"/>
    <col min="5123" max="5123" width="16.85546875" style="95" customWidth="1"/>
    <col min="5124" max="5124" width="17.7109375" style="95" customWidth="1"/>
    <col min="5125" max="5125" width="15.5703125" style="95" customWidth="1"/>
    <col min="5126" max="5126" width="15.85546875" style="95" customWidth="1"/>
    <col min="5127" max="5127" width="15.42578125" style="95" customWidth="1"/>
    <col min="5128" max="5128" width="15" style="95" customWidth="1"/>
    <col min="5129" max="5129" width="16.140625" style="95" customWidth="1"/>
    <col min="5130" max="5130" width="16" style="95" customWidth="1"/>
    <col min="5131" max="5131" width="15.42578125" style="95" customWidth="1"/>
    <col min="5132" max="5132" width="16.42578125" style="95" customWidth="1"/>
    <col min="5133" max="5133" width="16" style="95" customWidth="1"/>
    <col min="5134" max="5134" width="9.140625" style="95" customWidth="1"/>
    <col min="5135" max="5376" width="9.140625" style="95"/>
    <col min="5377" max="5377" width="9.140625" style="95" customWidth="1"/>
    <col min="5378" max="5378" width="61.42578125" style="95" customWidth="1"/>
    <col min="5379" max="5379" width="16.85546875" style="95" customWidth="1"/>
    <col min="5380" max="5380" width="17.7109375" style="95" customWidth="1"/>
    <col min="5381" max="5381" width="15.5703125" style="95" customWidth="1"/>
    <col min="5382" max="5382" width="15.85546875" style="95" customWidth="1"/>
    <col min="5383" max="5383" width="15.42578125" style="95" customWidth="1"/>
    <col min="5384" max="5384" width="15" style="95" customWidth="1"/>
    <col min="5385" max="5385" width="16.140625" style="95" customWidth="1"/>
    <col min="5386" max="5386" width="16" style="95" customWidth="1"/>
    <col min="5387" max="5387" width="15.42578125" style="95" customWidth="1"/>
    <col min="5388" max="5388" width="16.42578125" style="95" customWidth="1"/>
    <col min="5389" max="5389" width="16" style="95" customWidth="1"/>
    <col min="5390" max="5390" width="9.140625" style="95" customWidth="1"/>
    <col min="5391" max="5632" width="9.140625" style="95"/>
    <col min="5633" max="5633" width="9.140625" style="95" customWidth="1"/>
    <col min="5634" max="5634" width="61.42578125" style="95" customWidth="1"/>
    <col min="5635" max="5635" width="16.85546875" style="95" customWidth="1"/>
    <col min="5636" max="5636" width="17.7109375" style="95" customWidth="1"/>
    <col min="5637" max="5637" width="15.5703125" style="95" customWidth="1"/>
    <col min="5638" max="5638" width="15.85546875" style="95" customWidth="1"/>
    <col min="5639" max="5639" width="15.42578125" style="95" customWidth="1"/>
    <col min="5640" max="5640" width="15" style="95" customWidth="1"/>
    <col min="5641" max="5641" width="16.140625" style="95" customWidth="1"/>
    <col min="5642" max="5642" width="16" style="95" customWidth="1"/>
    <col min="5643" max="5643" width="15.42578125" style="95" customWidth="1"/>
    <col min="5644" max="5644" width="16.42578125" style="95" customWidth="1"/>
    <col min="5645" max="5645" width="16" style="95" customWidth="1"/>
    <col min="5646" max="5646" width="9.140625" style="95" customWidth="1"/>
    <col min="5647" max="5888" width="9.140625" style="95"/>
    <col min="5889" max="5889" width="9.140625" style="95" customWidth="1"/>
    <col min="5890" max="5890" width="61.42578125" style="95" customWidth="1"/>
    <col min="5891" max="5891" width="16.85546875" style="95" customWidth="1"/>
    <col min="5892" max="5892" width="17.7109375" style="95" customWidth="1"/>
    <col min="5893" max="5893" width="15.5703125" style="95" customWidth="1"/>
    <col min="5894" max="5894" width="15.85546875" style="95" customWidth="1"/>
    <col min="5895" max="5895" width="15.42578125" style="95" customWidth="1"/>
    <col min="5896" max="5896" width="15" style="95" customWidth="1"/>
    <col min="5897" max="5897" width="16.140625" style="95" customWidth="1"/>
    <col min="5898" max="5898" width="16" style="95" customWidth="1"/>
    <col min="5899" max="5899" width="15.42578125" style="95" customWidth="1"/>
    <col min="5900" max="5900" width="16.42578125" style="95" customWidth="1"/>
    <col min="5901" max="5901" width="16" style="95" customWidth="1"/>
    <col min="5902" max="5902" width="9.140625" style="95" customWidth="1"/>
    <col min="5903" max="6144" width="9.140625" style="95"/>
    <col min="6145" max="6145" width="9.140625" style="95" customWidth="1"/>
    <col min="6146" max="6146" width="61.42578125" style="95" customWidth="1"/>
    <col min="6147" max="6147" width="16.85546875" style="95" customWidth="1"/>
    <col min="6148" max="6148" width="17.7109375" style="95" customWidth="1"/>
    <col min="6149" max="6149" width="15.5703125" style="95" customWidth="1"/>
    <col min="6150" max="6150" width="15.85546875" style="95" customWidth="1"/>
    <col min="6151" max="6151" width="15.42578125" style="95" customWidth="1"/>
    <col min="6152" max="6152" width="15" style="95" customWidth="1"/>
    <col min="6153" max="6153" width="16.140625" style="95" customWidth="1"/>
    <col min="6154" max="6154" width="16" style="95" customWidth="1"/>
    <col min="6155" max="6155" width="15.42578125" style="95" customWidth="1"/>
    <col min="6156" max="6156" width="16.42578125" style="95" customWidth="1"/>
    <col min="6157" max="6157" width="16" style="95" customWidth="1"/>
    <col min="6158" max="6158" width="9.140625" style="95" customWidth="1"/>
    <col min="6159" max="6400" width="9.140625" style="95"/>
    <col min="6401" max="6401" width="9.140625" style="95" customWidth="1"/>
    <col min="6402" max="6402" width="61.42578125" style="95" customWidth="1"/>
    <col min="6403" max="6403" width="16.85546875" style="95" customWidth="1"/>
    <col min="6404" max="6404" width="17.7109375" style="95" customWidth="1"/>
    <col min="6405" max="6405" width="15.5703125" style="95" customWidth="1"/>
    <col min="6406" max="6406" width="15.85546875" style="95" customWidth="1"/>
    <col min="6407" max="6407" width="15.42578125" style="95" customWidth="1"/>
    <col min="6408" max="6408" width="15" style="95" customWidth="1"/>
    <col min="6409" max="6409" width="16.140625" style="95" customWidth="1"/>
    <col min="6410" max="6410" width="16" style="95" customWidth="1"/>
    <col min="6411" max="6411" width="15.42578125" style="95" customWidth="1"/>
    <col min="6412" max="6412" width="16.42578125" style="95" customWidth="1"/>
    <col min="6413" max="6413" width="16" style="95" customWidth="1"/>
    <col min="6414" max="6414" width="9.140625" style="95" customWidth="1"/>
    <col min="6415" max="6656" width="9.140625" style="95"/>
    <col min="6657" max="6657" width="9.140625" style="95" customWidth="1"/>
    <col min="6658" max="6658" width="61.42578125" style="95" customWidth="1"/>
    <col min="6659" max="6659" width="16.85546875" style="95" customWidth="1"/>
    <col min="6660" max="6660" width="17.7109375" style="95" customWidth="1"/>
    <col min="6661" max="6661" width="15.5703125" style="95" customWidth="1"/>
    <col min="6662" max="6662" width="15.85546875" style="95" customWidth="1"/>
    <col min="6663" max="6663" width="15.42578125" style="95" customWidth="1"/>
    <col min="6664" max="6664" width="15" style="95" customWidth="1"/>
    <col min="6665" max="6665" width="16.140625" style="95" customWidth="1"/>
    <col min="6666" max="6666" width="16" style="95" customWidth="1"/>
    <col min="6667" max="6667" width="15.42578125" style="95" customWidth="1"/>
    <col min="6668" max="6668" width="16.42578125" style="95" customWidth="1"/>
    <col min="6669" max="6669" width="16" style="95" customWidth="1"/>
    <col min="6670" max="6670" width="9.140625" style="95" customWidth="1"/>
    <col min="6671" max="6912" width="9.140625" style="95"/>
    <col min="6913" max="6913" width="9.140625" style="95" customWidth="1"/>
    <col min="6914" max="6914" width="61.42578125" style="95" customWidth="1"/>
    <col min="6915" max="6915" width="16.85546875" style="95" customWidth="1"/>
    <col min="6916" max="6916" width="17.7109375" style="95" customWidth="1"/>
    <col min="6917" max="6917" width="15.5703125" style="95" customWidth="1"/>
    <col min="6918" max="6918" width="15.85546875" style="95" customWidth="1"/>
    <col min="6919" max="6919" width="15.42578125" style="95" customWidth="1"/>
    <col min="6920" max="6920" width="15" style="95" customWidth="1"/>
    <col min="6921" max="6921" width="16.140625" style="95" customWidth="1"/>
    <col min="6922" max="6922" width="16" style="95" customWidth="1"/>
    <col min="6923" max="6923" width="15.42578125" style="95" customWidth="1"/>
    <col min="6924" max="6924" width="16.42578125" style="95" customWidth="1"/>
    <col min="6925" max="6925" width="16" style="95" customWidth="1"/>
    <col min="6926" max="6926" width="9.140625" style="95" customWidth="1"/>
    <col min="6927" max="7168" width="9.140625" style="95"/>
    <col min="7169" max="7169" width="9.140625" style="95" customWidth="1"/>
    <col min="7170" max="7170" width="61.42578125" style="95" customWidth="1"/>
    <col min="7171" max="7171" width="16.85546875" style="95" customWidth="1"/>
    <col min="7172" max="7172" width="17.7109375" style="95" customWidth="1"/>
    <col min="7173" max="7173" width="15.5703125" style="95" customWidth="1"/>
    <col min="7174" max="7174" width="15.85546875" style="95" customWidth="1"/>
    <col min="7175" max="7175" width="15.42578125" style="95" customWidth="1"/>
    <col min="7176" max="7176" width="15" style="95" customWidth="1"/>
    <col min="7177" max="7177" width="16.140625" style="95" customWidth="1"/>
    <col min="7178" max="7178" width="16" style="95" customWidth="1"/>
    <col min="7179" max="7179" width="15.42578125" style="95" customWidth="1"/>
    <col min="7180" max="7180" width="16.42578125" style="95" customWidth="1"/>
    <col min="7181" max="7181" width="16" style="95" customWidth="1"/>
    <col min="7182" max="7182" width="9.140625" style="95" customWidth="1"/>
    <col min="7183" max="7424" width="9.140625" style="95"/>
    <col min="7425" max="7425" width="9.140625" style="95" customWidth="1"/>
    <col min="7426" max="7426" width="61.42578125" style="95" customWidth="1"/>
    <col min="7427" max="7427" width="16.85546875" style="95" customWidth="1"/>
    <col min="7428" max="7428" width="17.7109375" style="95" customWidth="1"/>
    <col min="7429" max="7429" width="15.5703125" style="95" customWidth="1"/>
    <col min="7430" max="7430" width="15.85546875" style="95" customWidth="1"/>
    <col min="7431" max="7431" width="15.42578125" style="95" customWidth="1"/>
    <col min="7432" max="7432" width="15" style="95" customWidth="1"/>
    <col min="7433" max="7433" width="16.140625" style="95" customWidth="1"/>
    <col min="7434" max="7434" width="16" style="95" customWidth="1"/>
    <col min="7435" max="7435" width="15.42578125" style="95" customWidth="1"/>
    <col min="7436" max="7436" width="16.42578125" style="95" customWidth="1"/>
    <col min="7437" max="7437" width="16" style="95" customWidth="1"/>
    <col min="7438" max="7438" width="9.140625" style="95" customWidth="1"/>
    <col min="7439" max="7680" width="9.140625" style="95"/>
    <col min="7681" max="7681" width="9.140625" style="95" customWidth="1"/>
    <col min="7682" max="7682" width="61.42578125" style="95" customWidth="1"/>
    <col min="7683" max="7683" width="16.85546875" style="95" customWidth="1"/>
    <col min="7684" max="7684" width="17.7109375" style="95" customWidth="1"/>
    <col min="7685" max="7685" width="15.5703125" style="95" customWidth="1"/>
    <col min="7686" max="7686" width="15.85546875" style="95" customWidth="1"/>
    <col min="7687" max="7687" width="15.42578125" style="95" customWidth="1"/>
    <col min="7688" max="7688" width="15" style="95" customWidth="1"/>
    <col min="7689" max="7689" width="16.140625" style="95" customWidth="1"/>
    <col min="7690" max="7690" width="16" style="95" customWidth="1"/>
    <col min="7691" max="7691" width="15.42578125" style="95" customWidth="1"/>
    <col min="7692" max="7692" width="16.42578125" style="95" customWidth="1"/>
    <col min="7693" max="7693" width="16" style="95" customWidth="1"/>
    <col min="7694" max="7694" width="9.140625" style="95" customWidth="1"/>
    <col min="7695" max="7936" width="9.140625" style="95"/>
    <col min="7937" max="7937" width="9.140625" style="95" customWidth="1"/>
    <col min="7938" max="7938" width="61.42578125" style="95" customWidth="1"/>
    <col min="7939" max="7939" width="16.85546875" style="95" customWidth="1"/>
    <col min="7940" max="7940" width="17.7109375" style="95" customWidth="1"/>
    <col min="7941" max="7941" width="15.5703125" style="95" customWidth="1"/>
    <col min="7942" max="7942" width="15.85546875" style="95" customWidth="1"/>
    <col min="7943" max="7943" width="15.42578125" style="95" customWidth="1"/>
    <col min="7944" max="7944" width="15" style="95" customWidth="1"/>
    <col min="7945" max="7945" width="16.140625" style="95" customWidth="1"/>
    <col min="7946" max="7946" width="16" style="95" customWidth="1"/>
    <col min="7947" max="7947" width="15.42578125" style="95" customWidth="1"/>
    <col min="7948" max="7948" width="16.42578125" style="95" customWidth="1"/>
    <col min="7949" max="7949" width="16" style="95" customWidth="1"/>
    <col min="7950" max="7950" width="9.140625" style="95" customWidth="1"/>
    <col min="7951" max="8192" width="9.140625" style="95"/>
    <col min="8193" max="8193" width="9.140625" style="95" customWidth="1"/>
    <col min="8194" max="8194" width="61.42578125" style="95" customWidth="1"/>
    <col min="8195" max="8195" width="16.85546875" style="95" customWidth="1"/>
    <col min="8196" max="8196" width="17.7109375" style="95" customWidth="1"/>
    <col min="8197" max="8197" width="15.5703125" style="95" customWidth="1"/>
    <col min="8198" max="8198" width="15.85546875" style="95" customWidth="1"/>
    <col min="8199" max="8199" width="15.42578125" style="95" customWidth="1"/>
    <col min="8200" max="8200" width="15" style="95" customWidth="1"/>
    <col min="8201" max="8201" width="16.140625" style="95" customWidth="1"/>
    <col min="8202" max="8202" width="16" style="95" customWidth="1"/>
    <col min="8203" max="8203" width="15.42578125" style="95" customWidth="1"/>
    <col min="8204" max="8204" width="16.42578125" style="95" customWidth="1"/>
    <col min="8205" max="8205" width="16" style="95" customWidth="1"/>
    <col min="8206" max="8206" width="9.140625" style="95" customWidth="1"/>
    <col min="8207" max="8448" width="9.140625" style="95"/>
    <col min="8449" max="8449" width="9.140625" style="95" customWidth="1"/>
    <col min="8450" max="8450" width="61.42578125" style="95" customWidth="1"/>
    <col min="8451" max="8451" width="16.85546875" style="95" customWidth="1"/>
    <col min="8452" max="8452" width="17.7109375" style="95" customWidth="1"/>
    <col min="8453" max="8453" width="15.5703125" style="95" customWidth="1"/>
    <col min="8454" max="8454" width="15.85546875" style="95" customWidth="1"/>
    <col min="8455" max="8455" width="15.42578125" style="95" customWidth="1"/>
    <col min="8456" max="8456" width="15" style="95" customWidth="1"/>
    <col min="8457" max="8457" width="16.140625" style="95" customWidth="1"/>
    <col min="8458" max="8458" width="16" style="95" customWidth="1"/>
    <col min="8459" max="8459" width="15.42578125" style="95" customWidth="1"/>
    <col min="8460" max="8460" width="16.42578125" style="95" customWidth="1"/>
    <col min="8461" max="8461" width="16" style="95" customWidth="1"/>
    <col min="8462" max="8462" width="9.140625" style="95" customWidth="1"/>
    <col min="8463" max="8704" width="9.140625" style="95"/>
    <col min="8705" max="8705" width="9.140625" style="95" customWidth="1"/>
    <col min="8706" max="8706" width="61.42578125" style="95" customWidth="1"/>
    <col min="8707" max="8707" width="16.85546875" style="95" customWidth="1"/>
    <col min="8708" max="8708" width="17.7109375" style="95" customWidth="1"/>
    <col min="8709" max="8709" width="15.5703125" style="95" customWidth="1"/>
    <col min="8710" max="8710" width="15.85546875" style="95" customWidth="1"/>
    <col min="8711" max="8711" width="15.42578125" style="95" customWidth="1"/>
    <col min="8712" max="8712" width="15" style="95" customWidth="1"/>
    <col min="8713" max="8713" width="16.140625" style="95" customWidth="1"/>
    <col min="8714" max="8714" width="16" style="95" customWidth="1"/>
    <col min="8715" max="8715" width="15.42578125" style="95" customWidth="1"/>
    <col min="8716" max="8716" width="16.42578125" style="95" customWidth="1"/>
    <col min="8717" max="8717" width="16" style="95" customWidth="1"/>
    <col min="8718" max="8718" width="9.140625" style="95" customWidth="1"/>
    <col min="8719" max="8960" width="9.140625" style="95"/>
    <col min="8961" max="8961" width="9.140625" style="95" customWidth="1"/>
    <col min="8962" max="8962" width="61.42578125" style="95" customWidth="1"/>
    <col min="8963" max="8963" width="16.85546875" style="95" customWidth="1"/>
    <col min="8964" max="8964" width="17.7109375" style="95" customWidth="1"/>
    <col min="8965" max="8965" width="15.5703125" style="95" customWidth="1"/>
    <col min="8966" max="8966" width="15.85546875" style="95" customWidth="1"/>
    <col min="8967" max="8967" width="15.42578125" style="95" customWidth="1"/>
    <col min="8968" max="8968" width="15" style="95" customWidth="1"/>
    <col min="8969" max="8969" width="16.140625" style="95" customWidth="1"/>
    <col min="8970" max="8970" width="16" style="95" customWidth="1"/>
    <col min="8971" max="8971" width="15.42578125" style="95" customWidth="1"/>
    <col min="8972" max="8972" width="16.42578125" style="95" customWidth="1"/>
    <col min="8973" max="8973" width="16" style="95" customWidth="1"/>
    <col min="8974" max="8974" width="9.140625" style="95" customWidth="1"/>
    <col min="8975" max="9216" width="9.140625" style="95"/>
    <col min="9217" max="9217" width="9.140625" style="95" customWidth="1"/>
    <col min="9218" max="9218" width="61.42578125" style="95" customWidth="1"/>
    <col min="9219" max="9219" width="16.85546875" style="95" customWidth="1"/>
    <col min="9220" max="9220" width="17.7109375" style="95" customWidth="1"/>
    <col min="9221" max="9221" width="15.5703125" style="95" customWidth="1"/>
    <col min="9222" max="9222" width="15.85546875" style="95" customWidth="1"/>
    <col min="9223" max="9223" width="15.42578125" style="95" customWidth="1"/>
    <col min="9224" max="9224" width="15" style="95" customWidth="1"/>
    <col min="9225" max="9225" width="16.140625" style="95" customWidth="1"/>
    <col min="9226" max="9226" width="16" style="95" customWidth="1"/>
    <col min="9227" max="9227" width="15.42578125" style="95" customWidth="1"/>
    <col min="9228" max="9228" width="16.42578125" style="95" customWidth="1"/>
    <col min="9229" max="9229" width="16" style="95" customWidth="1"/>
    <col min="9230" max="9230" width="9.140625" style="95" customWidth="1"/>
    <col min="9231" max="9472" width="9.140625" style="95"/>
    <col min="9473" max="9473" width="9.140625" style="95" customWidth="1"/>
    <col min="9474" max="9474" width="61.42578125" style="95" customWidth="1"/>
    <col min="9475" max="9475" width="16.85546875" style="95" customWidth="1"/>
    <col min="9476" max="9476" width="17.7109375" style="95" customWidth="1"/>
    <col min="9477" max="9477" width="15.5703125" style="95" customWidth="1"/>
    <col min="9478" max="9478" width="15.85546875" style="95" customWidth="1"/>
    <col min="9479" max="9479" width="15.42578125" style="95" customWidth="1"/>
    <col min="9480" max="9480" width="15" style="95" customWidth="1"/>
    <col min="9481" max="9481" width="16.140625" style="95" customWidth="1"/>
    <col min="9482" max="9482" width="16" style="95" customWidth="1"/>
    <col min="9483" max="9483" width="15.42578125" style="95" customWidth="1"/>
    <col min="9484" max="9484" width="16.42578125" style="95" customWidth="1"/>
    <col min="9485" max="9485" width="16" style="95" customWidth="1"/>
    <col min="9486" max="9486" width="9.140625" style="95" customWidth="1"/>
    <col min="9487" max="9728" width="9.140625" style="95"/>
    <col min="9729" max="9729" width="9.140625" style="95" customWidth="1"/>
    <col min="9730" max="9730" width="61.42578125" style="95" customWidth="1"/>
    <col min="9731" max="9731" width="16.85546875" style="95" customWidth="1"/>
    <col min="9732" max="9732" width="17.7109375" style="95" customWidth="1"/>
    <col min="9733" max="9733" width="15.5703125" style="95" customWidth="1"/>
    <col min="9734" max="9734" width="15.85546875" style="95" customWidth="1"/>
    <col min="9735" max="9735" width="15.42578125" style="95" customWidth="1"/>
    <col min="9736" max="9736" width="15" style="95" customWidth="1"/>
    <col min="9737" max="9737" width="16.140625" style="95" customWidth="1"/>
    <col min="9738" max="9738" width="16" style="95" customWidth="1"/>
    <col min="9739" max="9739" width="15.42578125" style="95" customWidth="1"/>
    <col min="9740" max="9740" width="16.42578125" style="95" customWidth="1"/>
    <col min="9741" max="9741" width="16" style="95" customWidth="1"/>
    <col min="9742" max="9742" width="9.140625" style="95" customWidth="1"/>
    <col min="9743" max="9984" width="9.140625" style="95"/>
    <col min="9985" max="9985" width="9.140625" style="95" customWidth="1"/>
    <col min="9986" max="9986" width="61.42578125" style="95" customWidth="1"/>
    <col min="9987" max="9987" width="16.85546875" style="95" customWidth="1"/>
    <col min="9988" max="9988" width="17.7109375" style="95" customWidth="1"/>
    <col min="9989" max="9989" width="15.5703125" style="95" customWidth="1"/>
    <col min="9990" max="9990" width="15.85546875" style="95" customWidth="1"/>
    <col min="9991" max="9991" width="15.42578125" style="95" customWidth="1"/>
    <col min="9992" max="9992" width="15" style="95" customWidth="1"/>
    <col min="9993" max="9993" width="16.140625" style="95" customWidth="1"/>
    <col min="9994" max="9994" width="16" style="95" customWidth="1"/>
    <col min="9995" max="9995" width="15.42578125" style="95" customWidth="1"/>
    <col min="9996" max="9996" width="16.42578125" style="95" customWidth="1"/>
    <col min="9997" max="9997" width="16" style="95" customWidth="1"/>
    <col min="9998" max="9998" width="9.140625" style="95" customWidth="1"/>
    <col min="9999" max="10240" width="9.140625" style="95"/>
    <col min="10241" max="10241" width="9.140625" style="95" customWidth="1"/>
    <col min="10242" max="10242" width="61.42578125" style="95" customWidth="1"/>
    <col min="10243" max="10243" width="16.85546875" style="95" customWidth="1"/>
    <col min="10244" max="10244" width="17.7109375" style="95" customWidth="1"/>
    <col min="10245" max="10245" width="15.5703125" style="95" customWidth="1"/>
    <col min="10246" max="10246" width="15.85546875" style="95" customWidth="1"/>
    <col min="10247" max="10247" width="15.42578125" style="95" customWidth="1"/>
    <col min="10248" max="10248" width="15" style="95" customWidth="1"/>
    <col min="10249" max="10249" width="16.140625" style="95" customWidth="1"/>
    <col min="10250" max="10250" width="16" style="95" customWidth="1"/>
    <col min="10251" max="10251" width="15.42578125" style="95" customWidth="1"/>
    <col min="10252" max="10252" width="16.42578125" style="95" customWidth="1"/>
    <col min="10253" max="10253" width="16" style="95" customWidth="1"/>
    <col min="10254" max="10254" width="9.140625" style="95" customWidth="1"/>
    <col min="10255" max="10496" width="9.140625" style="95"/>
    <col min="10497" max="10497" width="9.140625" style="95" customWidth="1"/>
    <col min="10498" max="10498" width="61.42578125" style="95" customWidth="1"/>
    <col min="10499" max="10499" width="16.85546875" style="95" customWidth="1"/>
    <col min="10500" max="10500" width="17.7109375" style="95" customWidth="1"/>
    <col min="10501" max="10501" width="15.5703125" style="95" customWidth="1"/>
    <col min="10502" max="10502" width="15.85546875" style="95" customWidth="1"/>
    <col min="10503" max="10503" width="15.42578125" style="95" customWidth="1"/>
    <col min="10504" max="10504" width="15" style="95" customWidth="1"/>
    <col min="10505" max="10505" width="16.140625" style="95" customWidth="1"/>
    <col min="10506" max="10506" width="16" style="95" customWidth="1"/>
    <col min="10507" max="10507" width="15.42578125" style="95" customWidth="1"/>
    <col min="10508" max="10508" width="16.42578125" style="95" customWidth="1"/>
    <col min="10509" max="10509" width="16" style="95" customWidth="1"/>
    <col min="10510" max="10510" width="9.140625" style="95" customWidth="1"/>
    <col min="10511" max="10752" width="9.140625" style="95"/>
    <col min="10753" max="10753" width="9.140625" style="95" customWidth="1"/>
    <col min="10754" max="10754" width="61.42578125" style="95" customWidth="1"/>
    <col min="10755" max="10755" width="16.85546875" style="95" customWidth="1"/>
    <col min="10756" max="10756" width="17.7109375" style="95" customWidth="1"/>
    <col min="10757" max="10757" width="15.5703125" style="95" customWidth="1"/>
    <col min="10758" max="10758" width="15.85546875" style="95" customWidth="1"/>
    <col min="10759" max="10759" width="15.42578125" style="95" customWidth="1"/>
    <col min="10760" max="10760" width="15" style="95" customWidth="1"/>
    <col min="10761" max="10761" width="16.140625" style="95" customWidth="1"/>
    <col min="10762" max="10762" width="16" style="95" customWidth="1"/>
    <col min="10763" max="10763" width="15.42578125" style="95" customWidth="1"/>
    <col min="10764" max="10764" width="16.42578125" style="95" customWidth="1"/>
    <col min="10765" max="10765" width="16" style="95" customWidth="1"/>
    <col min="10766" max="10766" width="9.140625" style="95" customWidth="1"/>
    <col min="10767" max="11008" width="9.140625" style="95"/>
    <col min="11009" max="11009" width="9.140625" style="95" customWidth="1"/>
    <col min="11010" max="11010" width="61.42578125" style="95" customWidth="1"/>
    <col min="11011" max="11011" width="16.85546875" style="95" customWidth="1"/>
    <col min="11012" max="11012" width="17.7109375" style="95" customWidth="1"/>
    <col min="11013" max="11013" width="15.5703125" style="95" customWidth="1"/>
    <col min="11014" max="11014" width="15.85546875" style="95" customWidth="1"/>
    <col min="11015" max="11015" width="15.42578125" style="95" customWidth="1"/>
    <col min="11016" max="11016" width="15" style="95" customWidth="1"/>
    <col min="11017" max="11017" width="16.140625" style="95" customWidth="1"/>
    <col min="11018" max="11018" width="16" style="95" customWidth="1"/>
    <col min="11019" max="11019" width="15.42578125" style="95" customWidth="1"/>
    <col min="11020" max="11020" width="16.42578125" style="95" customWidth="1"/>
    <col min="11021" max="11021" width="16" style="95" customWidth="1"/>
    <col min="11022" max="11022" width="9.140625" style="95" customWidth="1"/>
    <col min="11023" max="11264" width="9.140625" style="95"/>
    <col min="11265" max="11265" width="9.140625" style="95" customWidth="1"/>
    <col min="11266" max="11266" width="61.42578125" style="95" customWidth="1"/>
    <col min="11267" max="11267" width="16.85546875" style="95" customWidth="1"/>
    <col min="11268" max="11268" width="17.7109375" style="95" customWidth="1"/>
    <col min="11269" max="11269" width="15.5703125" style="95" customWidth="1"/>
    <col min="11270" max="11270" width="15.85546875" style="95" customWidth="1"/>
    <col min="11271" max="11271" width="15.42578125" style="95" customWidth="1"/>
    <col min="11272" max="11272" width="15" style="95" customWidth="1"/>
    <col min="11273" max="11273" width="16.140625" style="95" customWidth="1"/>
    <col min="11274" max="11274" width="16" style="95" customWidth="1"/>
    <col min="11275" max="11275" width="15.42578125" style="95" customWidth="1"/>
    <col min="11276" max="11276" width="16.42578125" style="95" customWidth="1"/>
    <col min="11277" max="11277" width="16" style="95" customWidth="1"/>
    <col min="11278" max="11278" width="9.140625" style="95" customWidth="1"/>
    <col min="11279" max="11520" width="9.140625" style="95"/>
    <col min="11521" max="11521" width="9.140625" style="95" customWidth="1"/>
    <col min="11522" max="11522" width="61.42578125" style="95" customWidth="1"/>
    <col min="11523" max="11523" width="16.85546875" style="95" customWidth="1"/>
    <col min="11524" max="11524" width="17.7109375" style="95" customWidth="1"/>
    <col min="11525" max="11525" width="15.5703125" style="95" customWidth="1"/>
    <col min="11526" max="11526" width="15.85546875" style="95" customWidth="1"/>
    <col min="11527" max="11527" width="15.42578125" style="95" customWidth="1"/>
    <col min="11528" max="11528" width="15" style="95" customWidth="1"/>
    <col min="11529" max="11529" width="16.140625" style="95" customWidth="1"/>
    <col min="11530" max="11530" width="16" style="95" customWidth="1"/>
    <col min="11531" max="11531" width="15.42578125" style="95" customWidth="1"/>
    <col min="11532" max="11532" width="16.42578125" style="95" customWidth="1"/>
    <col min="11533" max="11533" width="16" style="95" customWidth="1"/>
    <col min="11534" max="11534" width="9.140625" style="95" customWidth="1"/>
    <col min="11535" max="11776" width="9.140625" style="95"/>
    <col min="11777" max="11777" width="9.140625" style="95" customWidth="1"/>
    <col min="11778" max="11778" width="61.42578125" style="95" customWidth="1"/>
    <col min="11779" max="11779" width="16.85546875" style="95" customWidth="1"/>
    <col min="11780" max="11780" width="17.7109375" style="95" customWidth="1"/>
    <col min="11781" max="11781" width="15.5703125" style="95" customWidth="1"/>
    <col min="11782" max="11782" width="15.85546875" style="95" customWidth="1"/>
    <col min="11783" max="11783" width="15.42578125" style="95" customWidth="1"/>
    <col min="11784" max="11784" width="15" style="95" customWidth="1"/>
    <col min="11785" max="11785" width="16.140625" style="95" customWidth="1"/>
    <col min="11786" max="11786" width="16" style="95" customWidth="1"/>
    <col min="11787" max="11787" width="15.42578125" style="95" customWidth="1"/>
    <col min="11788" max="11788" width="16.42578125" style="95" customWidth="1"/>
    <col min="11789" max="11789" width="16" style="95" customWidth="1"/>
    <col min="11790" max="11790" width="9.140625" style="95" customWidth="1"/>
    <col min="11791" max="12032" width="9.140625" style="95"/>
    <col min="12033" max="12033" width="9.140625" style="95" customWidth="1"/>
    <col min="12034" max="12034" width="61.42578125" style="95" customWidth="1"/>
    <col min="12035" max="12035" width="16.85546875" style="95" customWidth="1"/>
    <col min="12036" max="12036" width="17.7109375" style="95" customWidth="1"/>
    <col min="12037" max="12037" width="15.5703125" style="95" customWidth="1"/>
    <col min="12038" max="12038" width="15.85546875" style="95" customWidth="1"/>
    <col min="12039" max="12039" width="15.42578125" style="95" customWidth="1"/>
    <col min="12040" max="12040" width="15" style="95" customWidth="1"/>
    <col min="12041" max="12041" width="16.140625" style="95" customWidth="1"/>
    <col min="12042" max="12042" width="16" style="95" customWidth="1"/>
    <col min="12043" max="12043" width="15.42578125" style="95" customWidth="1"/>
    <col min="12044" max="12044" width="16.42578125" style="95" customWidth="1"/>
    <col min="12045" max="12045" width="16" style="95" customWidth="1"/>
    <col min="12046" max="12046" width="9.140625" style="95" customWidth="1"/>
    <col min="12047" max="12288" width="9.140625" style="95"/>
    <col min="12289" max="12289" width="9.140625" style="95" customWidth="1"/>
    <col min="12290" max="12290" width="61.42578125" style="95" customWidth="1"/>
    <col min="12291" max="12291" width="16.85546875" style="95" customWidth="1"/>
    <col min="12292" max="12292" width="17.7109375" style="95" customWidth="1"/>
    <col min="12293" max="12293" width="15.5703125" style="95" customWidth="1"/>
    <col min="12294" max="12294" width="15.85546875" style="95" customWidth="1"/>
    <col min="12295" max="12295" width="15.42578125" style="95" customWidth="1"/>
    <col min="12296" max="12296" width="15" style="95" customWidth="1"/>
    <col min="12297" max="12297" width="16.140625" style="95" customWidth="1"/>
    <col min="12298" max="12298" width="16" style="95" customWidth="1"/>
    <col min="12299" max="12299" width="15.42578125" style="95" customWidth="1"/>
    <col min="12300" max="12300" width="16.42578125" style="95" customWidth="1"/>
    <col min="12301" max="12301" width="16" style="95" customWidth="1"/>
    <col min="12302" max="12302" width="9.140625" style="95" customWidth="1"/>
    <col min="12303" max="12544" width="9.140625" style="95"/>
    <col min="12545" max="12545" width="9.140625" style="95" customWidth="1"/>
    <col min="12546" max="12546" width="61.42578125" style="95" customWidth="1"/>
    <col min="12547" max="12547" width="16.85546875" style="95" customWidth="1"/>
    <col min="12548" max="12548" width="17.7109375" style="95" customWidth="1"/>
    <col min="12549" max="12549" width="15.5703125" style="95" customWidth="1"/>
    <col min="12550" max="12550" width="15.85546875" style="95" customWidth="1"/>
    <col min="12551" max="12551" width="15.42578125" style="95" customWidth="1"/>
    <col min="12552" max="12552" width="15" style="95" customWidth="1"/>
    <col min="12553" max="12553" width="16.140625" style="95" customWidth="1"/>
    <col min="12554" max="12554" width="16" style="95" customWidth="1"/>
    <col min="12555" max="12555" width="15.42578125" style="95" customWidth="1"/>
    <col min="12556" max="12556" width="16.42578125" style="95" customWidth="1"/>
    <col min="12557" max="12557" width="16" style="95" customWidth="1"/>
    <col min="12558" max="12558" width="9.140625" style="95" customWidth="1"/>
    <col min="12559" max="12800" width="9.140625" style="95"/>
    <col min="12801" max="12801" width="9.140625" style="95" customWidth="1"/>
    <col min="12802" max="12802" width="61.42578125" style="95" customWidth="1"/>
    <col min="12803" max="12803" width="16.85546875" style="95" customWidth="1"/>
    <col min="12804" max="12804" width="17.7109375" style="95" customWidth="1"/>
    <col min="12805" max="12805" width="15.5703125" style="95" customWidth="1"/>
    <col min="12806" max="12806" width="15.85546875" style="95" customWidth="1"/>
    <col min="12807" max="12807" width="15.42578125" style="95" customWidth="1"/>
    <col min="12808" max="12808" width="15" style="95" customWidth="1"/>
    <col min="12809" max="12809" width="16.140625" style="95" customWidth="1"/>
    <col min="12810" max="12810" width="16" style="95" customWidth="1"/>
    <col min="12811" max="12811" width="15.42578125" style="95" customWidth="1"/>
    <col min="12812" max="12812" width="16.42578125" style="95" customWidth="1"/>
    <col min="12813" max="12813" width="16" style="95" customWidth="1"/>
    <col min="12814" max="12814" width="9.140625" style="95" customWidth="1"/>
    <col min="12815" max="13056" width="9.140625" style="95"/>
    <col min="13057" max="13057" width="9.140625" style="95" customWidth="1"/>
    <col min="13058" max="13058" width="61.42578125" style="95" customWidth="1"/>
    <col min="13059" max="13059" width="16.85546875" style="95" customWidth="1"/>
    <col min="13060" max="13060" width="17.7109375" style="95" customWidth="1"/>
    <col min="13061" max="13061" width="15.5703125" style="95" customWidth="1"/>
    <col min="13062" max="13062" width="15.85546875" style="95" customWidth="1"/>
    <col min="13063" max="13063" width="15.42578125" style="95" customWidth="1"/>
    <col min="13064" max="13064" width="15" style="95" customWidth="1"/>
    <col min="13065" max="13065" width="16.140625" style="95" customWidth="1"/>
    <col min="13066" max="13066" width="16" style="95" customWidth="1"/>
    <col min="13067" max="13067" width="15.42578125" style="95" customWidth="1"/>
    <col min="13068" max="13068" width="16.42578125" style="95" customWidth="1"/>
    <col min="13069" max="13069" width="16" style="95" customWidth="1"/>
    <col min="13070" max="13070" width="9.140625" style="95" customWidth="1"/>
    <col min="13071" max="13312" width="9.140625" style="95"/>
    <col min="13313" max="13313" width="9.140625" style="95" customWidth="1"/>
    <col min="13314" max="13314" width="61.42578125" style="95" customWidth="1"/>
    <col min="13315" max="13315" width="16.85546875" style="95" customWidth="1"/>
    <col min="13316" max="13316" width="17.7109375" style="95" customWidth="1"/>
    <col min="13317" max="13317" width="15.5703125" style="95" customWidth="1"/>
    <col min="13318" max="13318" width="15.85546875" style="95" customWidth="1"/>
    <col min="13319" max="13319" width="15.42578125" style="95" customWidth="1"/>
    <col min="13320" max="13320" width="15" style="95" customWidth="1"/>
    <col min="13321" max="13321" width="16.140625" style="95" customWidth="1"/>
    <col min="13322" max="13322" width="16" style="95" customWidth="1"/>
    <col min="13323" max="13323" width="15.42578125" style="95" customWidth="1"/>
    <col min="13324" max="13324" width="16.42578125" style="95" customWidth="1"/>
    <col min="13325" max="13325" width="16" style="95" customWidth="1"/>
    <col min="13326" max="13326" width="9.140625" style="95" customWidth="1"/>
    <col min="13327" max="13568" width="9.140625" style="95"/>
    <col min="13569" max="13569" width="9.140625" style="95" customWidth="1"/>
    <col min="13570" max="13570" width="61.42578125" style="95" customWidth="1"/>
    <col min="13571" max="13571" width="16.85546875" style="95" customWidth="1"/>
    <col min="13572" max="13572" width="17.7109375" style="95" customWidth="1"/>
    <col min="13573" max="13573" width="15.5703125" style="95" customWidth="1"/>
    <col min="13574" max="13574" width="15.85546875" style="95" customWidth="1"/>
    <col min="13575" max="13575" width="15.42578125" style="95" customWidth="1"/>
    <col min="13576" max="13576" width="15" style="95" customWidth="1"/>
    <col min="13577" max="13577" width="16.140625" style="95" customWidth="1"/>
    <col min="13578" max="13578" width="16" style="95" customWidth="1"/>
    <col min="13579" max="13579" width="15.42578125" style="95" customWidth="1"/>
    <col min="13580" max="13580" width="16.42578125" style="95" customWidth="1"/>
    <col min="13581" max="13581" width="16" style="95" customWidth="1"/>
    <col min="13582" max="13582" width="9.140625" style="95" customWidth="1"/>
    <col min="13583" max="13824" width="9.140625" style="95"/>
    <col min="13825" max="13825" width="9.140625" style="95" customWidth="1"/>
    <col min="13826" max="13826" width="61.42578125" style="95" customWidth="1"/>
    <col min="13827" max="13827" width="16.85546875" style="95" customWidth="1"/>
    <col min="13828" max="13828" width="17.7109375" style="95" customWidth="1"/>
    <col min="13829" max="13829" width="15.5703125" style="95" customWidth="1"/>
    <col min="13830" max="13830" width="15.85546875" style="95" customWidth="1"/>
    <col min="13831" max="13831" width="15.42578125" style="95" customWidth="1"/>
    <col min="13832" max="13832" width="15" style="95" customWidth="1"/>
    <col min="13833" max="13833" width="16.140625" style="95" customWidth="1"/>
    <col min="13834" max="13834" width="16" style="95" customWidth="1"/>
    <col min="13835" max="13835" width="15.42578125" style="95" customWidth="1"/>
    <col min="13836" max="13836" width="16.42578125" style="95" customWidth="1"/>
    <col min="13837" max="13837" width="16" style="95" customWidth="1"/>
    <col min="13838" max="13838" width="9.140625" style="95" customWidth="1"/>
    <col min="13839" max="14080" width="9.140625" style="95"/>
    <col min="14081" max="14081" width="9.140625" style="95" customWidth="1"/>
    <col min="14082" max="14082" width="61.42578125" style="95" customWidth="1"/>
    <col min="14083" max="14083" width="16.85546875" style="95" customWidth="1"/>
    <col min="14084" max="14084" width="17.7109375" style="95" customWidth="1"/>
    <col min="14085" max="14085" width="15.5703125" style="95" customWidth="1"/>
    <col min="14086" max="14086" width="15.85546875" style="95" customWidth="1"/>
    <col min="14087" max="14087" width="15.42578125" style="95" customWidth="1"/>
    <col min="14088" max="14088" width="15" style="95" customWidth="1"/>
    <col min="14089" max="14089" width="16.140625" style="95" customWidth="1"/>
    <col min="14090" max="14090" width="16" style="95" customWidth="1"/>
    <col min="14091" max="14091" width="15.42578125" style="95" customWidth="1"/>
    <col min="14092" max="14092" width="16.42578125" style="95" customWidth="1"/>
    <col min="14093" max="14093" width="16" style="95" customWidth="1"/>
    <col min="14094" max="14094" width="9.140625" style="95" customWidth="1"/>
    <col min="14095" max="14336" width="9.140625" style="95"/>
    <col min="14337" max="14337" width="9.140625" style="95" customWidth="1"/>
    <col min="14338" max="14338" width="61.42578125" style="95" customWidth="1"/>
    <col min="14339" max="14339" width="16.85546875" style="95" customWidth="1"/>
    <col min="14340" max="14340" width="17.7109375" style="95" customWidth="1"/>
    <col min="14341" max="14341" width="15.5703125" style="95" customWidth="1"/>
    <col min="14342" max="14342" width="15.85546875" style="95" customWidth="1"/>
    <col min="14343" max="14343" width="15.42578125" style="95" customWidth="1"/>
    <col min="14344" max="14344" width="15" style="95" customWidth="1"/>
    <col min="14345" max="14345" width="16.140625" style="95" customWidth="1"/>
    <col min="14346" max="14346" width="16" style="95" customWidth="1"/>
    <col min="14347" max="14347" width="15.42578125" style="95" customWidth="1"/>
    <col min="14348" max="14348" width="16.42578125" style="95" customWidth="1"/>
    <col min="14349" max="14349" width="16" style="95" customWidth="1"/>
    <col min="14350" max="14350" width="9.140625" style="95" customWidth="1"/>
    <col min="14351" max="14592" width="9.140625" style="95"/>
    <col min="14593" max="14593" width="9.140625" style="95" customWidth="1"/>
    <col min="14594" max="14594" width="61.42578125" style="95" customWidth="1"/>
    <col min="14595" max="14595" width="16.85546875" style="95" customWidth="1"/>
    <col min="14596" max="14596" width="17.7109375" style="95" customWidth="1"/>
    <col min="14597" max="14597" width="15.5703125" style="95" customWidth="1"/>
    <col min="14598" max="14598" width="15.85546875" style="95" customWidth="1"/>
    <col min="14599" max="14599" width="15.42578125" style="95" customWidth="1"/>
    <col min="14600" max="14600" width="15" style="95" customWidth="1"/>
    <col min="14601" max="14601" width="16.140625" style="95" customWidth="1"/>
    <col min="14602" max="14602" width="16" style="95" customWidth="1"/>
    <col min="14603" max="14603" width="15.42578125" style="95" customWidth="1"/>
    <col min="14604" max="14604" width="16.42578125" style="95" customWidth="1"/>
    <col min="14605" max="14605" width="16" style="95" customWidth="1"/>
    <col min="14606" max="14606" width="9.140625" style="95" customWidth="1"/>
    <col min="14607" max="14848" width="9.140625" style="95"/>
    <col min="14849" max="14849" width="9.140625" style="95" customWidth="1"/>
    <col min="14850" max="14850" width="61.42578125" style="95" customWidth="1"/>
    <col min="14851" max="14851" width="16.85546875" style="95" customWidth="1"/>
    <col min="14852" max="14852" width="17.7109375" style="95" customWidth="1"/>
    <col min="14853" max="14853" width="15.5703125" style="95" customWidth="1"/>
    <col min="14854" max="14854" width="15.85546875" style="95" customWidth="1"/>
    <col min="14855" max="14855" width="15.42578125" style="95" customWidth="1"/>
    <col min="14856" max="14856" width="15" style="95" customWidth="1"/>
    <col min="14857" max="14857" width="16.140625" style="95" customWidth="1"/>
    <col min="14858" max="14858" width="16" style="95" customWidth="1"/>
    <col min="14859" max="14859" width="15.42578125" style="95" customWidth="1"/>
    <col min="14860" max="14860" width="16.42578125" style="95" customWidth="1"/>
    <col min="14861" max="14861" width="16" style="95" customWidth="1"/>
    <col min="14862" max="14862" width="9.140625" style="95" customWidth="1"/>
    <col min="14863" max="15104" width="9.140625" style="95"/>
    <col min="15105" max="15105" width="9.140625" style="95" customWidth="1"/>
    <col min="15106" max="15106" width="61.42578125" style="95" customWidth="1"/>
    <col min="15107" max="15107" width="16.85546875" style="95" customWidth="1"/>
    <col min="15108" max="15108" width="17.7109375" style="95" customWidth="1"/>
    <col min="15109" max="15109" width="15.5703125" style="95" customWidth="1"/>
    <col min="15110" max="15110" width="15.85546875" style="95" customWidth="1"/>
    <col min="15111" max="15111" width="15.42578125" style="95" customWidth="1"/>
    <col min="15112" max="15112" width="15" style="95" customWidth="1"/>
    <col min="15113" max="15113" width="16.140625" style="95" customWidth="1"/>
    <col min="15114" max="15114" width="16" style="95" customWidth="1"/>
    <col min="15115" max="15115" width="15.42578125" style="95" customWidth="1"/>
    <col min="15116" max="15116" width="16.42578125" style="95" customWidth="1"/>
    <col min="15117" max="15117" width="16" style="95" customWidth="1"/>
    <col min="15118" max="15118" width="9.140625" style="95" customWidth="1"/>
    <col min="15119" max="15360" width="9.140625" style="95"/>
    <col min="15361" max="15361" width="9.140625" style="95" customWidth="1"/>
    <col min="15362" max="15362" width="61.42578125" style="95" customWidth="1"/>
    <col min="15363" max="15363" width="16.85546875" style="95" customWidth="1"/>
    <col min="15364" max="15364" width="17.7109375" style="95" customWidth="1"/>
    <col min="15365" max="15365" width="15.5703125" style="95" customWidth="1"/>
    <col min="15366" max="15366" width="15.85546875" style="95" customWidth="1"/>
    <col min="15367" max="15367" width="15.42578125" style="95" customWidth="1"/>
    <col min="15368" max="15368" width="15" style="95" customWidth="1"/>
    <col min="15369" max="15369" width="16.140625" style="95" customWidth="1"/>
    <col min="15370" max="15370" width="16" style="95" customWidth="1"/>
    <col min="15371" max="15371" width="15.42578125" style="95" customWidth="1"/>
    <col min="15372" max="15372" width="16.42578125" style="95" customWidth="1"/>
    <col min="15373" max="15373" width="16" style="95" customWidth="1"/>
    <col min="15374" max="15374" width="9.140625" style="95" customWidth="1"/>
    <col min="15375" max="15616" width="9.140625" style="95"/>
    <col min="15617" max="15617" width="9.140625" style="95" customWidth="1"/>
    <col min="15618" max="15618" width="61.42578125" style="95" customWidth="1"/>
    <col min="15619" max="15619" width="16.85546875" style="95" customWidth="1"/>
    <col min="15620" max="15620" width="17.7109375" style="95" customWidth="1"/>
    <col min="15621" max="15621" width="15.5703125" style="95" customWidth="1"/>
    <col min="15622" max="15622" width="15.85546875" style="95" customWidth="1"/>
    <col min="15623" max="15623" width="15.42578125" style="95" customWidth="1"/>
    <col min="15624" max="15624" width="15" style="95" customWidth="1"/>
    <col min="15625" max="15625" width="16.140625" style="95" customWidth="1"/>
    <col min="15626" max="15626" width="16" style="95" customWidth="1"/>
    <col min="15627" max="15627" width="15.42578125" style="95" customWidth="1"/>
    <col min="15628" max="15628" width="16.42578125" style="95" customWidth="1"/>
    <col min="15629" max="15629" width="16" style="95" customWidth="1"/>
    <col min="15630" max="15630" width="9.140625" style="95" customWidth="1"/>
    <col min="15631" max="15872" width="9.140625" style="95"/>
    <col min="15873" max="15873" width="9.140625" style="95" customWidth="1"/>
    <col min="15874" max="15874" width="61.42578125" style="95" customWidth="1"/>
    <col min="15875" max="15875" width="16.85546875" style="95" customWidth="1"/>
    <col min="15876" max="15876" width="17.7109375" style="95" customWidth="1"/>
    <col min="15877" max="15877" width="15.5703125" style="95" customWidth="1"/>
    <col min="15878" max="15878" width="15.85546875" style="95" customWidth="1"/>
    <col min="15879" max="15879" width="15.42578125" style="95" customWidth="1"/>
    <col min="15880" max="15880" width="15" style="95" customWidth="1"/>
    <col min="15881" max="15881" width="16.140625" style="95" customWidth="1"/>
    <col min="15882" max="15882" width="16" style="95" customWidth="1"/>
    <col min="15883" max="15883" width="15.42578125" style="95" customWidth="1"/>
    <col min="15884" max="15884" width="16.42578125" style="95" customWidth="1"/>
    <col min="15885" max="15885" width="16" style="95" customWidth="1"/>
    <col min="15886" max="15886" width="9.140625" style="95" customWidth="1"/>
    <col min="15887" max="16128" width="9.140625" style="95"/>
    <col min="16129" max="16129" width="9.140625" style="95" customWidth="1"/>
    <col min="16130" max="16130" width="61.42578125" style="95" customWidth="1"/>
    <col min="16131" max="16131" width="16.85546875" style="95" customWidth="1"/>
    <col min="16132" max="16132" width="17.7109375" style="95" customWidth="1"/>
    <col min="16133" max="16133" width="15.5703125" style="95" customWidth="1"/>
    <col min="16134" max="16134" width="15.85546875" style="95" customWidth="1"/>
    <col min="16135" max="16135" width="15.42578125" style="95" customWidth="1"/>
    <col min="16136" max="16136" width="15" style="95" customWidth="1"/>
    <col min="16137" max="16137" width="16.140625" style="95" customWidth="1"/>
    <col min="16138" max="16138" width="16" style="95" customWidth="1"/>
    <col min="16139" max="16139" width="15.42578125" style="95" customWidth="1"/>
    <col min="16140" max="16140" width="16.42578125" style="95" customWidth="1"/>
    <col min="16141" max="16141" width="16" style="95" customWidth="1"/>
    <col min="16142" max="16142" width="9.140625" style="95" customWidth="1"/>
    <col min="16143" max="16384" width="9.140625" style="95"/>
  </cols>
  <sheetData>
    <row r="1" spans="2:17" ht="30" customHeight="1">
      <c r="L1" s="113" t="s">
        <v>0</v>
      </c>
      <c r="M1" s="113"/>
    </row>
    <row r="2" spans="2:17" ht="23.25" customHeight="1"/>
    <row r="3" spans="2:17" ht="33" customHeight="1">
      <c r="B3" s="114" t="s">
        <v>130</v>
      </c>
      <c r="C3" s="114"/>
      <c r="D3" s="114"/>
      <c r="E3" s="114"/>
      <c r="F3" s="114"/>
      <c r="G3" s="114"/>
      <c r="H3" s="114"/>
      <c r="I3" s="114"/>
      <c r="J3" s="114"/>
      <c r="K3" s="114"/>
      <c r="L3" s="114"/>
      <c r="M3" s="114"/>
    </row>
    <row r="4" spans="2:17" ht="33.75" customHeight="1" thickBot="1"/>
    <row r="5" spans="2:17" ht="57.75" customHeight="1" thickBot="1">
      <c r="B5" s="115" t="s">
        <v>61</v>
      </c>
      <c r="C5" s="115"/>
      <c r="D5" s="116" t="s">
        <v>7</v>
      </c>
      <c r="E5" s="116" t="s">
        <v>3</v>
      </c>
      <c r="F5" s="116"/>
      <c r="G5" s="116"/>
      <c r="H5" s="116"/>
      <c r="I5" s="116" t="s">
        <v>7</v>
      </c>
      <c r="J5" s="117" t="s">
        <v>4</v>
      </c>
      <c r="K5" s="117"/>
      <c r="L5" s="117"/>
      <c r="M5" s="117"/>
    </row>
    <row r="6" spans="2:17" ht="50.25" customHeight="1">
      <c r="B6" s="96" t="s">
        <v>5</v>
      </c>
      <c r="C6" s="97" t="s">
        <v>6</v>
      </c>
      <c r="D6" s="116"/>
      <c r="E6" s="98" t="s">
        <v>131</v>
      </c>
      <c r="F6" s="98" t="s">
        <v>132</v>
      </c>
      <c r="G6" s="98" t="s">
        <v>122</v>
      </c>
      <c r="H6" s="98" t="s">
        <v>121</v>
      </c>
      <c r="I6" s="116"/>
      <c r="J6" s="98" t="s">
        <v>131</v>
      </c>
      <c r="K6" s="98" t="s">
        <v>132</v>
      </c>
      <c r="L6" s="98" t="s">
        <v>122</v>
      </c>
      <c r="M6" s="99" t="s">
        <v>121</v>
      </c>
    </row>
    <row r="7" spans="2:17" ht="80.25" customHeight="1">
      <c r="B7" s="111" t="s">
        <v>107</v>
      </c>
      <c r="C7" s="111"/>
      <c r="D7" s="100">
        <f>SUM(D8:D12)</f>
        <v>12814769</v>
      </c>
      <c r="E7" s="100">
        <f>E8+E9+E10+E11+E12</f>
        <v>2994772</v>
      </c>
      <c r="F7" s="100">
        <f>F8+F9+F10+F11+F12</f>
        <v>3075391</v>
      </c>
      <c r="G7" s="100">
        <f>G8+G9+G10+G11+G12</f>
        <v>3260795</v>
      </c>
      <c r="H7" s="100">
        <f>H8+H9+H10+H11+H12</f>
        <v>3483811</v>
      </c>
      <c r="I7" s="100">
        <f t="shared" ref="I7:I12" si="0">SUM(J7:M7)</f>
        <v>12814769</v>
      </c>
      <c r="J7" s="100">
        <f>SUM(J8:J12)</f>
        <v>2994772</v>
      </c>
      <c r="K7" s="100">
        <f>SUM(K8:K12)</f>
        <v>3075391</v>
      </c>
      <c r="L7" s="100">
        <f>SUM(L8:L12)</f>
        <v>3260795</v>
      </c>
      <c r="M7" s="101">
        <f>SUM(M8:M12)</f>
        <v>3483811</v>
      </c>
      <c r="Q7" s="95">
        <v>58940</v>
      </c>
    </row>
    <row r="8" spans="2:17" ht="70.5" customHeight="1">
      <c r="B8" s="102" t="s">
        <v>8</v>
      </c>
      <c r="C8" s="103" t="s">
        <v>9</v>
      </c>
      <c r="D8" s="100">
        <f>SUM(E8:H8)</f>
        <v>225340</v>
      </c>
      <c r="E8" s="104">
        <v>54105</v>
      </c>
      <c r="F8" s="104">
        <v>55080</v>
      </c>
      <c r="G8" s="104">
        <v>57285</v>
      </c>
      <c r="H8" s="104">
        <v>58870</v>
      </c>
      <c r="I8" s="100">
        <f t="shared" si="0"/>
        <v>225340</v>
      </c>
      <c r="J8" s="104">
        <v>54105</v>
      </c>
      <c r="K8" s="104">
        <v>55080</v>
      </c>
      <c r="L8" s="104">
        <v>57285</v>
      </c>
      <c r="M8" s="105">
        <v>58870</v>
      </c>
    </row>
    <row r="9" spans="2:17" ht="50.25" customHeight="1">
      <c r="B9" s="102" t="s">
        <v>26</v>
      </c>
      <c r="C9" s="103" t="s">
        <v>27</v>
      </c>
      <c r="D9" s="100">
        <f>SUM(E9:H9)</f>
        <v>9302847</v>
      </c>
      <c r="E9" s="104">
        <v>2179343</v>
      </c>
      <c r="F9" s="104">
        <v>2218400</v>
      </c>
      <c r="G9" s="104">
        <v>2371240</v>
      </c>
      <c r="H9" s="104">
        <v>2533864</v>
      </c>
      <c r="I9" s="100">
        <f t="shared" si="0"/>
        <v>9302847</v>
      </c>
      <c r="J9" s="104">
        <v>2179343</v>
      </c>
      <c r="K9" s="104">
        <v>2218400</v>
      </c>
      <c r="L9" s="104">
        <v>2371240</v>
      </c>
      <c r="M9" s="105">
        <v>2533864</v>
      </c>
    </row>
    <row r="10" spans="2:17" ht="49.5" customHeight="1">
      <c r="B10" s="102" t="s">
        <v>34</v>
      </c>
      <c r="C10" s="103" t="s">
        <v>35</v>
      </c>
      <c r="D10" s="100">
        <f>SUM(E10:H10)</f>
        <v>3140582</v>
      </c>
      <c r="E10" s="104">
        <f>J10+O10</f>
        <v>724824</v>
      </c>
      <c r="F10" s="104">
        <f t="shared" ref="F10:H10" si="1">K10+P10</f>
        <v>765411</v>
      </c>
      <c r="G10" s="104">
        <f t="shared" si="1"/>
        <v>795770</v>
      </c>
      <c r="H10" s="104">
        <f t="shared" si="1"/>
        <v>854577</v>
      </c>
      <c r="I10" s="100">
        <f t="shared" si="0"/>
        <v>3140582</v>
      </c>
      <c r="J10" s="104">
        <v>724824</v>
      </c>
      <c r="K10" s="104">
        <v>765411</v>
      </c>
      <c r="L10" s="104">
        <v>795770</v>
      </c>
      <c r="M10" s="105">
        <v>854577</v>
      </c>
    </row>
    <row r="11" spans="2:17" ht="53.25" customHeight="1">
      <c r="B11" s="102" t="s">
        <v>58</v>
      </c>
      <c r="C11" s="103" t="s">
        <v>59</v>
      </c>
      <c r="D11" s="100">
        <f>SUM(E11:H11)</f>
        <v>128000</v>
      </c>
      <c r="E11" s="104">
        <v>32000</v>
      </c>
      <c r="F11" s="104">
        <v>32000</v>
      </c>
      <c r="G11" s="104">
        <v>32000</v>
      </c>
      <c r="H11" s="104">
        <v>32000</v>
      </c>
      <c r="I11" s="100">
        <f t="shared" si="0"/>
        <v>128000</v>
      </c>
      <c r="J11" s="104">
        <v>32000</v>
      </c>
      <c r="K11" s="104">
        <v>32000</v>
      </c>
      <c r="L11" s="104">
        <v>32000</v>
      </c>
      <c r="M11" s="105">
        <v>32000</v>
      </c>
    </row>
    <row r="12" spans="2:17" ht="52.5" customHeight="1" thickBot="1">
      <c r="B12" s="106" t="s">
        <v>100</v>
      </c>
      <c r="C12" s="107" t="s">
        <v>60</v>
      </c>
      <c r="D12" s="108">
        <f>SUM(E12:H12)</f>
        <v>18000</v>
      </c>
      <c r="E12" s="109">
        <v>4500</v>
      </c>
      <c r="F12" s="109">
        <v>4500</v>
      </c>
      <c r="G12" s="109">
        <v>4500</v>
      </c>
      <c r="H12" s="109">
        <v>4500</v>
      </c>
      <c r="I12" s="108">
        <f t="shared" si="0"/>
        <v>18000</v>
      </c>
      <c r="J12" s="109">
        <v>4500</v>
      </c>
      <c r="K12" s="109">
        <v>4500</v>
      </c>
      <c r="L12" s="109">
        <v>4500</v>
      </c>
      <c r="M12" s="110">
        <v>4500</v>
      </c>
    </row>
  </sheetData>
  <mergeCells count="8">
    <mergeCell ref="B7:C7"/>
    <mergeCell ref="L1:M1"/>
    <mergeCell ref="B3:M3"/>
    <mergeCell ref="B5:C5"/>
    <mergeCell ref="D5:D6"/>
    <mergeCell ref="E5:H5"/>
    <mergeCell ref="I5:I6"/>
    <mergeCell ref="J5:M5"/>
  </mergeCells>
  <pageMargins left="0.70000000000000007" right="0.70000000000000007" top="0.75" bottom="0.75" header="0.30000000000000004" footer="0.30000000000000004"/>
  <pageSetup scale="51" fitToWidth="0" fitToHeight="0" orientation="landscape" r:id="rId1"/>
</worksheet>
</file>

<file path=xl/worksheets/sheet3.xml><?xml version="1.0" encoding="utf-8"?>
<worksheet xmlns="http://schemas.openxmlformats.org/spreadsheetml/2006/main" xmlns:r="http://schemas.openxmlformats.org/officeDocument/2006/relationships">
  <sheetPr>
    <tabColor rgb="FFC00000"/>
    <pageSetUpPr fitToPage="1"/>
  </sheetPr>
  <dimension ref="A3:XFD67"/>
  <sheetViews>
    <sheetView tabSelected="1" view="pageBreakPreview" topLeftCell="A7" zoomScale="60" zoomScaleNormal="100" workbookViewId="0">
      <pane xSplit="3" ySplit="2" topLeftCell="D9" activePane="bottomRight" state="frozen"/>
      <selection activeCell="A7" sqref="A7"/>
      <selection pane="topRight" activeCell="D7" sqref="D7"/>
      <selection pane="bottomLeft" activeCell="A9" sqref="A9"/>
      <selection pane="bottomRight" activeCell="K26" sqref="K26"/>
    </sheetView>
  </sheetViews>
  <sheetFormatPr defaultRowHeight="18" outlineLevelRow="2" outlineLevelCol="1"/>
  <cols>
    <col min="1" max="1" width="3.7109375" style="1" customWidth="1"/>
    <col min="2" max="2" width="57.85546875" style="1" customWidth="1"/>
    <col min="3" max="3" width="20.85546875" style="1" customWidth="1"/>
    <col min="4" max="4" width="17" style="82" customWidth="1"/>
    <col min="5" max="5" width="16.7109375" style="1" customWidth="1"/>
    <col min="6" max="6" width="15.5703125" style="1" customWidth="1"/>
    <col min="7" max="7" width="16.140625" style="1" customWidth="1"/>
    <col min="8" max="8" width="16.42578125" style="1" customWidth="1"/>
    <col min="9" max="9" width="15.5703125" style="1" customWidth="1"/>
    <col min="10" max="10" width="16.42578125" style="1" customWidth="1"/>
    <col min="11" max="11" width="16.28515625" style="82" customWidth="1"/>
    <col min="12" max="12" width="15.7109375" style="1" customWidth="1"/>
    <col min="13" max="13" width="15.85546875" style="1" customWidth="1"/>
    <col min="14" max="14" width="17" style="1" customWidth="1"/>
    <col min="15" max="17" width="10.7109375" style="1" customWidth="1" outlineLevel="1"/>
    <col min="18" max="18" width="10.140625" style="1" customWidth="1" outlineLevel="1"/>
    <col min="19" max="19" width="9.42578125" style="1" customWidth="1" outlineLevel="1"/>
    <col min="20" max="20" width="14.42578125" style="1" bestFit="1" customWidth="1"/>
    <col min="21" max="21" width="15.140625" style="1" customWidth="1"/>
    <col min="22" max="22" width="15.28515625" style="1" customWidth="1"/>
    <col min="23" max="23" width="11.28515625" style="1" customWidth="1"/>
    <col min="24" max="24" width="13.85546875" style="1" customWidth="1"/>
    <col min="25" max="25" width="12" style="1" customWidth="1"/>
    <col min="26" max="16384" width="9.140625" style="1"/>
  </cols>
  <sheetData>
    <row r="3" spans="1:25">
      <c r="B3" s="127" t="s">
        <v>0</v>
      </c>
      <c r="C3" s="127"/>
      <c r="D3" s="74"/>
      <c r="K3" s="75"/>
      <c r="L3" s="2"/>
      <c r="M3" s="2"/>
      <c r="P3" s="2"/>
      <c r="Q3" s="2"/>
      <c r="R3" s="2"/>
    </row>
    <row r="4" spans="1:25" ht="31.5" customHeight="1">
      <c r="B4" s="50" t="s">
        <v>1</v>
      </c>
      <c r="C4" s="2"/>
      <c r="D4" s="75"/>
      <c r="E4" s="2"/>
      <c r="F4" s="2"/>
      <c r="G4" s="2"/>
      <c r="H4" s="2"/>
      <c r="I4" s="2"/>
      <c r="J4" s="2"/>
      <c r="K4" s="75"/>
      <c r="L4" s="2"/>
      <c r="M4" s="2"/>
      <c r="N4" s="2"/>
      <c r="O4" s="2"/>
      <c r="P4" s="2"/>
      <c r="Q4" s="2"/>
      <c r="R4" s="2"/>
      <c r="S4" s="2"/>
    </row>
    <row r="5" spans="1:25" ht="60.75" customHeight="1">
      <c r="B5" s="2" t="s">
        <v>2</v>
      </c>
      <c r="C5" s="2"/>
      <c r="D5" s="75"/>
      <c r="E5" s="2"/>
      <c r="F5" s="2"/>
      <c r="G5" s="2"/>
      <c r="H5" s="2"/>
      <c r="I5" s="2"/>
      <c r="J5" s="2"/>
      <c r="K5" s="75"/>
      <c r="L5" s="2"/>
      <c r="M5" s="2"/>
      <c r="N5" s="2"/>
      <c r="O5" s="2"/>
      <c r="P5" s="2"/>
      <c r="Q5" s="2"/>
      <c r="R5" s="2"/>
      <c r="S5" s="2"/>
    </row>
    <row r="6" spans="1:25" ht="33.75" customHeight="1">
      <c r="B6" s="2"/>
      <c r="C6" s="2"/>
      <c r="D6" s="75"/>
      <c r="E6" s="2"/>
      <c r="F6" s="2"/>
      <c r="G6" s="2"/>
      <c r="H6" s="2"/>
      <c r="I6" s="2"/>
      <c r="J6" s="2"/>
      <c r="K6" s="75"/>
      <c r="L6" s="2"/>
      <c r="M6" s="2"/>
      <c r="N6" s="2"/>
      <c r="O6" s="2"/>
      <c r="P6" s="2"/>
      <c r="Q6" s="2"/>
      <c r="R6" s="2"/>
      <c r="S6" s="2"/>
    </row>
    <row r="7" spans="1:25" ht="54.75" customHeight="1">
      <c r="B7" s="128" t="s">
        <v>61</v>
      </c>
      <c r="C7" s="128"/>
      <c r="D7" s="129">
        <v>2015</v>
      </c>
      <c r="E7" s="131" t="s">
        <v>7</v>
      </c>
      <c r="F7" s="118" t="s">
        <v>3</v>
      </c>
      <c r="G7" s="119"/>
      <c r="H7" s="119"/>
      <c r="I7" s="120"/>
      <c r="J7" s="131" t="s">
        <v>7</v>
      </c>
      <c r="K7" s="118" t="s">
        <v>4</v>
      </c>
      <c r="L7" s="119"/>
      <c r="M7" s="119"/>
      <c r="N7" s="120"/>
      <c r="O7" s="121" t="s">
        <v>7</v>
      </c>
      <c r="P7" s="123" t="s">
        <v>63</v>
      </c>
      <c r="Q7" s="124"/>
      <c r="R7" s="124"/>
      <c r="S7" s="125"/>
    </row>
    <row r="8" spans="1:25" ht="63.75" customHeight="1">
      <c r="B8" s="63" t="s">
        <v>5</v>
      </c>
      <c r="C8" s="63" t="s">
        <v>6</v>
      </c>
      <c r="D8" s="130"/>
      <c r="E8" s="132"/>
      <c r="F8" s="73">
        <v>2016</v>
      </c>
      <c r="G8" s="73">
        <v>2017</v>
      </c>
      <c r="H8" s="73">
        <v>2018</v>
      </c>
      <c r="I8" s="73">
        <v>2019</v>
      </c>
      <c r="J8" s="132" t="s">
        <v>7</v>
      </c>
      <c r="K8" s="83">
        <v>2016</v>
      </c>
      <c r="L8" s="73">
        <v>2017</v>
      </c>
      <c r="M8" s="73">
        <v>2018</v>
      </c>
      <c r="N8" s="73">
        <v>2019</v>
      </c>
      <c r="O8" s="122" t="s">
        <v>7</v>
      </c>
      <c r="P8" s="53">
        <v>2016</v>
      </c>
      <c r="Q8" s="53">
        <v>2017</v>
      </c>
      <c r="R8" s="53">
        <v>2018</v>
      </c>
      <c r="S8" s="53">
        <v>2019</v>
      </c>
    </row>
    <row r="9" spans="1:25" ht="73.5" customHeight="1">
      <c r="B9" s="126" t="s">
        <v>107</v>
      </c>
      <c r="C9" s="126"/>
      <c r="D9" s="76">
        <f>D10+D22+D26+D53+D54</f>
        <v>2785000</v>
      </c>
      <c r="E9" s="64">
        <f>J9+O9</f>
        <v>12815209</v>
      </c>
      <c r="F9" s="64">
        <f>K9+P9</f>
        <v>2994882</v>
      </c>
      <c r="G9" s="64">
        <f t="shared" ref="G9:I9" si="0">L9+Q9</f>
        <v>3075501</v>
      </c>
      <c r="H9" s="64">
        <f t="shared" si="0"/>
        <v>3260905</v>
      </c>
      <c r="I9" s="64">
        <f t="shared" si="0"/>
        <v>3483921</v>
      </c>
      <c r="J9" s="64">
        <f>SUM(K9:N9)</f>
        <v>12814769</v>
      </c>
      <c r="K9" s="76">
        <f>K10+K22+K26+K53+K54</f>
        <v>2994772</v>
      </c>
      <c r="L9" s="64">
        <f t="shared" ref="L9:N9" si="1">L10+L22+L26+L53+L54</f>
        <v>3075391</v>
      </c>
      <c r="M9" s="64">
        <f t="shared" si="1"/>
        <v>3260795</v>
      </c>
      <c r="N9" s="64">
        <f t="shared" si="1"/>
        <v>3483811</v>
      </c>
      <c r="O9" s="22">
        <f>SUM(P9:S9)</f>
        <v>440</v>
      </c>
      <c r="P9" s="22">
        <f t="shared" ref="P9:S9" si="2">P10+P22+P26+P53+P54</f>
        <v>110</v>
      </c>
      <c r="Q9" s="22">
        <f t="shared" si="2"/>
        <v>110</v>
      </c>
      <c r="R9" s="22">
        <f t="shared" si="2"/>
        <v>110</v>
      </c>
      <c r="S9" s="22">
        <f t="shared" si="2"/>
        <v>110</v>
      </c>
      <c r="T9" s="68"/>
      <c r="U9" s="68"/>
      <c r="V9" s="68"/>
      <c r="W9" s="68"/>
      <c r="X9" s="68"/>
      <c r="Y9" s="68"/>
    </row>
    <row r="10" spans="1:25" ht="66.75" customHeight="1">
      <c r="A10" s="54"/>
      <c r="B10" s="65" t="s">
        <v>8</v>
      </c>
      <c r="C10" s="66" t="s">
        <v>9</v>
      </c>
      <c r="D10" s="76">
        <f>D11+D12+D16+D17+D18+D19+D20+D21</f>
        <v>52438</v>
      </c>
      <c r="E10" s="67">
        <f>J10+O10</f>
        <v>225660</v>
      </c>
      <c r="F10" s="67">
        <f>K10+P10</f>
        <v>54185</v>
      </c>
      <c r="G10" s="67">
        <f t="shared" ref="G10:H10" si="3">L10+Q10</f>
        <v>55160</v>
      </c>
      <c r="H10" s="67">
        <f t="shared" si="3"/>
        <v>57365</v>
      </c>
      <c r="I10" s="67">
        <f>N10+S10</f>
        <v>58950</v>
      </c>
      <c r="J10" s="67">
        <f>SUM(K10:N10)</f>
        <v>225340</v>
      </c>
      <c r="K10" s="76">
        <f>K11+K12+K16+K17+K18+K21</f>
        <v>54105</v>
      </c>
      <c r="L10" s="67">
        <f t="shared" ref="L10:N10" si="4">L11+L12+L16+L17+L18+L21</f>
        <v>55080</v>
      </c>
      <c r="M10" s="67">
        <f t="shared" si="4"/>
        <v>57285</v>
      </c>
      <c r="N10" s="67">
        <f t="shared" si="4"/>
        <v>58870</v>
      </c>
      <c r="O10" s="22">
        <f t="shared" ref="O10:O54" si="5">SUM(P10:S10)</f>
        <v>320</v>
      </c>
      <c r="P10" s="22">
        <f t="shared" ref="P10:S10" si="6">P11+P12+P16+P17+P18+P21</f>
        <v>80</v>
      </c>
      <c r="Q10" s="22">
        <f t="shared" si="6"/>
        <v>80</v>
      </c>
      <c r="R10" s="22">
        <f t="shared" si="6"/>
        <v>80</v>
      </c>
      <c r="S10" s="22">
        <f t="shared" si="6"/>
        <v>80</v>
      </c>
    </row>
    <row r="11" spans="1:25" ht="60.75" customHeight="1" outlineLevel="1">
      <c r="A11" s="54"/>
      <c r="B11" s="58" t="s">
        <v>10</v>
      </c>
      <c r="C11" s="62" t="s">
        <v>11</v>
      </c>
      <c r="D11" s="77">
        <v>8870</v>
      </c>
      <c r="E11" s="67">
        <f t="shared" ref="E11:E54" si="7">J11+O11</f>
        <v>37800</v>
      </c>
      <c r="F11" s="25">
        <f>K11+P11</f>
        <v>9300</v>
      </c>
      <c r="G11" s="25">
        <f t="shared" ref="G11:I26" si="8">L11+Q11</f>
        <v>9500</v>
      </c>
      <c r="H11" s="25">
        <f t="shared" si="8"/>
        <v>9500</v>
      </c>
      <c r="I11" s="25">
        <f t="shared" si="8"/>
        <v>9500</v>
      </c>
      <c r="J11" s="25">
        <f t="shared" ref="J11:J21" si="9">SUM(K11:N11)</f>
        <v>37800</v>
      </c>
      <c r="K11" s="77">
        <v>9300</v>
      </c>
      <c r="L11" s="25">
        <v>9500</v>
      </c>
      <c r="M11" s="25">
        <v>9500</v>
      </c>
      <c r="N11" s="25">
        <v>9500</v>
      </c>
      <c r="O11" s="22">
        <f t="shared" si="5"/>
        <v>0</v>
      </c>
      <c r="P11" s="20"/>
      <c r="Q11" s="20"/>
      <c r="R11" s="20"/>
      <c r="S11" s="20"/>
    </row>
    <row r="12" spans="1:25" ht="36" outlineLevel="1">
      <c r="A12" s="54"/>
      <c r="B12" s="14" t="s">
        <v>12</v>
      </c>
      <c r="C12" s="62" t="s">
        <v>13</v>
      </c>
      <c r="D12" s="77">
        <f>SUM(D13:D15)</f>
        <v>3220</v>
      </c>
      <c r="E12" s="67">
        <f t="shared" si="7"/>
        <v>14220</v>
      </c>
      <c r="F12" s="25">
        <f t="shared" ref="F12:I27" si="10">K12+P12</f>
        <v>3275</v>
      </c>
      <c r="G12" s="25">
        <f t="shared" si="8"/>
        <v>3450</v>
      </c>
      <c r="H12" s="25">
        <f t="shared" si="8"/>
        <v>3630</v>
      </c>
      <c r="I12" s="25">
        <f t="shared" si="8"/>
        <v>3865</v>
      </c>
      <c r="J12" s="25">
        <f t="shared" si="9"/>
        <v>14220</v>
      </c>
      <c r="K12" s="77">
        <f t="shared" ref="K12:N12" si="11">SUM(K13:K15)</f>
        <v>3275</v>
      </c>
      <c r="L12" s="25">
        <f t="shared" si="11"/>
        <v>3450</v>
      </c>
      <c r="M12" s="25">
        <f t="shared" si="11"/>
        <v>3630</v>
      </c>
      <c r="N12" s="62">
        <f t="shared" si="11"/>
        <v>3865</v>
      </c>
      <c r="O12" s="22">
        <f t="shared" si="5"/>
        <v>0</v>
      </c>
      <c r="P12" s="20">
        <f t="shared" ref="P12:S12" si="12">SUM(P13:P15)</f>
        <v>0</v>
      </c>
      <c r="Q12" s="22">
        <f t="shared" si="12"/>
        <v>0</v>
      </c>
      <c r="R12" s="20">
        <f t="shared" si="12"/>
        <v>0</v>
      </c>
      <c r="S12" s="22">
        <f t="shared" si="12"/>
        <v>0</v>
      </c>
    </row>
    <row r="13" spans="1:25" ht="36" hidden="1" outlineLevel="2">
      <c r="A13" s="54"/>
      <c r="B13" s="14" t="s">
        <v>14</v>
      </c>
      <c r="C13" s="15" t="s">
        <v>15</v>
      </c>
      <c r="D13" s="77">
        <v>2970</v>
      </c>
      <c r="E13" s="67">
        <f t="shared" si="7"/>
        <v>12950</v>
      </c>
      <c r="F13" s="25">
        <f t="shared" si="10"/>
        <v>3000</v>
      </c>
      <c r="G13" s="25">
        <f t="shared" si="8"/>
        <v>3150</v>
      </c>
      <c r="H13" s="25">
        <f t="shared" si="8"/>
        <v>3300</v>
      </c>
      <c r="I13" s="25">
        <f t="shared" si="8"/>
        <v>3500</v>
      </c>
      <c r="J13" s="25">
        <f t="shared" si="9"/>
        <v>12950</v>
      </c>
      <c r="K13" s="77">
        <v>3000</v>
      </c>
      <c r="L13" s="25">
        <v>3150</v>
      </c>
      <c r="M13" s="25">
        <v>3300</v>
      </c>
      <c r="N13" s="25">
        <v>3500</v>
      </c>
      <c r="O13" s="22">
        <f t="shared" si="5"/>
        <v>0</v>
      </c>
      <c r="P13" s="25"/>
      <c r="Q13" s="25"/>
      <c r="R13" s="25"/>
      <c r="S13" s="25"/>
    </row>
    <row r="14" spans="1:25" ht="36" hidden="1" outlineLevel="2">
      <c r="A14" s="54"/>
      <c r="B14" s="14" t="s">
        <v>16</v>
      </c>
      <c r="C14" s="15" t="s">
        <v>17</v>
      </c>
      <c r="D14" s="77">
        <v>150</v>
      </c>
      <c r="E14" s="67">
        <f t="shared" si="7"/>
        <v>765</v>
      </c>
      <c r="F14" s="25">
        <f t="shared" si="10"/>
        <v>165</v>
      </c>
      <c r="G14" s="25">
        <f t="shared" si="8"/>
        <v>180</v>
      </c>
      <c r="H14" s="25">
        <f t="shared" si="8"/>
        <v>200</v>
      </c>
      <c r="I14" s="25">
        <f t="shared" si="8"/>
        <v>220</v>
      </c>
      <c r="J14" s="25">
        <f t="shared" si="9"/>
        <v>765</v>
      </c>
      <c r="K14" s="77">
        <v>165</v>
      </c>
      <c r="L14" s="25">
        <v>180</v>
      </c>
      <c r="M14" s="25">
        <v>200</v>
      </c>
      <c r="N14" s="25">
        <v>220</v>
      </c>
      <c r="O14" s="22">
        <f t="shared" si="5"/>
        <v>0</v>
      </c>
      <c r="P14" s="25"/>
      <c r="Q14" s="25"/>
      <c r="R14" s="25"/>
      <c r="S14" s="25"/>
    </row>
    <row r="15" spans="1:25" ht="36" hidden="1" outlineLevel="2">
      <c r="A15" s="54"/>
      <c r="B15" s="14" t="s">
        <v>18</v>
      </c>
      <c r="C15" s="15" t="s">
        <v>19</v>
      </c>
      <c r="D15" s="77">
        <v>100</v>
      </c>
      <c r="E15" s="67">
        <f t="shared" si="7"/>
        <v>505</v>
      </c>
      <c r="F15" s="25">
        <f t="shared" si="10"/>
        <v>110</v>
      </c>
      <c r="G15" s="25">
        <f t="shared" si="8"/>
        <v>120</v>
      </c>
      <c r="H15" s="25">
        <f t="shared" si="8"/>
        <v>130</v>
      </c>
      <c r="I15" s="25">
        <f t="shared" si="8"/>
        <v>145</v>
      </c>
      <c r="J15" s="25">
        <f t="shared" si="9"/>
        <v>505</v>
      </c>
      <c r="K15" s="77">
        <v>110</v>
      </c>
      <c r="L15" s="25">
        <v>120</v>
      </c>
      <c r="M15" s="25">
        <v>130</v>
      </c>
      <c r="N15" s="25">
        <v>145</v>
      </c>
      <c r="O15" s="22">
        <f t="shared" si="5"/>
        <v>0</v>
      </c>
      <c r="P15" s="25"/>
      <c r="Q15" s="25"/>
      <c r="R15" s="25"/>
      <c r="S15" s="25"/>
    </row>
    <row r="16" spans="1:25" ht="54" outlineLevel="1" collapsed="1">
      <c r="A16" s="54"/>
      <c r="B16" s="58" t="s">
        <v>20</v>
      </c>
      <c r="C16" s="62" t="s">
        <v>21</v>
      </c>
      <c r="D16" s="77">
        <v>8366</v>
      </c>
      <c r="E16" s="67">
        <f t="shared" si="7"/>
        <v>39800</v>
      </c>
      <c r="F16" s="25">
        <f t="shared" si="10"/>
        <v>9100</v>
      </c>
      <c r="G16" s="25">
        <f t="shared" si="8"/>
        <v>9700</v>
      </c>
      <c r="H16" s="25">
        <f t="shared" si="8"/>
        <v>10500</v>
      </c>
      <c r="I16" s="25">
        <f t="shared" si="8"/>
        <v>10500</v>
      </c>
      <c r="J16" s="25">
        <f t="shared" si="9"/>
        <v>39800</v>
      </c>
      <c r="K16" s="77">
        <v>9100</v>
      </c>
      <c r="L16" s="25">
        <v>9700</v>
      </c>
      <c r="M16" s="25">
        <v>10500</v>
      </c>
      <c r="N16" s="25">
        <v>10500</v>
      </c>
      <c r="O16" s="22">
        <f t="shared" si="5"/>
        <v>0</v>
      </c>
      <c r="P16" s="22"/>
      <c r="Q16" s="22"/>
      <c r="R16" s="22"/>
      <c r="S16" s="22"/>
    </row>
    <row r="17" spans="1:19" ht="36" outlineLevel="1">
      <c r="A17" s="54"/>
      <c r="B17" s="58" t="s">
        <v>22</v>
      </c>
      <c r="C17" s="62" t="s">
        <v>23</v>
      </c>
      <c r="D17" s="77">
        <v>23010</v>
      </c>
      <c r="E17" s="67">
        <f t="shared" si="7"/>
        <v>101900</v>
      </c>
      <c r="F17" s="25">
        <f t="shared" si="10"/>
        <v>24525</v>
      </c>
      <c r="G17" s="25">
        <f t="shared" si="8"/>
        <v>24525</v>
      </c>
      <c r="H17" s="25">
        <f t="shared" si="8"/>
        <v>25750</v>
      </c>
      <c r="I17" s="25">
        <f t="shared" si="8"/>
        <v>27100</v>
      </c>
      <c r="J17" s="25">
        <f t="shared" si="9"/>
        <v>101900</v>
      </c>
      <c r="K17" s="77">
        <f>24140+385</f>
        <v>24525</v>
      </c>
      <c r="L17" s="25">
        <f>24140+385</f>
        <v>24525</v>
      </c>
      <c r="M17" s="25">
        <f>25350+400</f>
        <v>25750</v>
      </c>
      <c r="N17" s="25">
        <f>26620+480</f>
        <v>27100</v>
      </c>
      <c r="O17" s="22">
        <f t="shared" si="5"/>
        <v>0</v>
      </c>
      <c r="P17" s="22"/>
      <c r="Q17" s="22"/>
      <c r="R17" s="22"/>
      <c r="S17" s="22"/>
    </row>
    <row r="18" spans="1:19" ht="54" outlineLevel="1">
      <c r="A18" s="54"/>
      <c r="B18" s="58" t="s">
        <v>24</v>
      </c>
      <c r="C18" s="62" t="s">
        <v>25</v>
      </c>
      <c r="D18" s="77">
        <v>6600</v>
      </c>
      <c r="E18" s="67">
        <f t="shared" si="7"/>
        <v>26000</v>
      </c>
      <c r="F18" s="25">
        <f t="shared" si="10"/>
        <v>6500</v>
      </c>
      <c r="G18" s="25">
        <f t="shared" si="8"/>
        <v>6500</v>
      </c>
      <c r="H18" s="25">
        <f t="shared" si="8"/>
        <v>6500</v>
      </c>
      <c r="I18" s="25">
        <f t="shared" si="8"/>
        <v>6500</v>
      </c>
      <c r="J18" s="25">
        <f t="shared" si="9"/>
        <v>25960</v>
      </c>
      <c r="K18" s="77">
        <v>6490</v>
      </c>
      <c r="L18" s="25">
        <v>6490</v>
      </c>
      <c r="M18" s="25">
        <v>6490</v>
      </c>
      <c r="N18" s="25">
        <v>6490</v>
      </c>
      <c r="O18" s="22">
        <f t="shared" si="5"/>
        <v>40</v>
      </c>
      <c r="P18" s="22">
        <v>10</v>
      </c>
      <c r="Q18" s="22">
        <v>10</v>
      </c>
      <c r="R18" s="22">
        <v>10</v>
      </c>
      <c r="S18" s="22">
        <v>10</v>
      </c>
    </row>
    <row r="19" spans="1:19" ht="40.5" customHeight="1" outlineLevel="1">
      <c r="A19" s="54"/>
      <c r="B19" s="58" t="s">
        <v>96</v>
      </c>
      <c r="C19" s="62" t="s">
        <v>94</v>
      </c>
      <c r="D19" s="77">
        <v>430</v>
      </c>
      <c r="E19" s="67">
        <f t="shared" si="7"/>
        <v>0</v>
      </c>
      <c r="F19" s="25">
        <f t="shared" si="10"/>
        <v>0</v>
      </c>
      <c r="G19" s="25">
        <f t="shared" si="8"/>
        <v>0</v>
      </c>
      <c r="H19" s="25">
        <f t="shared" si="8"/>
        <v>0</v>
      </c>
      <c r="I19" s="25">
        <f t="shared" si="8"/>
        <v>0</v>
      </c>
      <c r="J19" s="25"/>
      <c r="K19" s="77"/>
      <c r="L19" s="25"/>
      <c r="M19" s="25"/>
      <c r="N19" s="25"/>
      <c r="O19" s="22">
        <f t="shared" si="5"/>
        <v>0</v>
      </c>
      <c r="P19" s="22"/>
      <c r="Q19" s="22"/>
      <c r="R19" s="22"/>
      <c r="S19" s="22"/>
    </row>
    <row r="20" spans="1:19" ht="54" outlineLevel="1">
      <c r="A20" s="54"/>
      <c r="B20" s="58" t="s">
        <v>97</v>
      </c>
      <c r="C20" s="62" t="s">
        <v>95</v>
      </c>
      <c r="D20" s="77">
        <v>300</v>
      </c>
      <c r="E20" s="67">
        <f t="shared" si="7"/>
        <v>0</v>
      </c>
      <c r="F20" s="25">
        <f t="shared" si="10"/>
        <v>0</v>
      </c>
      <c r="G20" s="25">
        <f t="shared" si="8"/>
        <v>0</v>
      </c>
      <c r="H20" s="25">
        <f t="shared" si="8"/>
        <v>0</v>
      </c>
      <c r="I20" s="25">
        <f t="shared" si="8"/>
        <v>0</v>
      </c>
      <c r="J20" s="25"/>
      <c r="K20" s="77"/>
      <c r="L20" s="25"/>
      <c r="M20" s="25"/>
      <c r="N20" s="25"/>
      <c r="O20" s="22">
        <f t="shared" si="5"/>
        <v>0</v>
      </c>
      <c r="P20" s="22"/>
      <c r="Q20" s="22"/>
      <c r="R20" s="22"/>
      <c r="S20" s="22"/>
    </row>
    <row r="21" spans="1:19" ht="49.5" customHeight="1" outlineLevel="1">
      <c r="A21" s="54"/>
      <c r="B21" s="58" t="s">
        <v>64</v>
      </c>
      <c r="C21" s="62" t="s">
        <v>62</v>
      </c>
      <c r="D21" s="77">
        <v>1642</v>
      </c>
      <c r="E21" s="67">
        <f t="shared" si="7"/>
        <v>5940</v>
      </c>
      <c r="F21" s="25">
        <f t="shared" si="10"/>
        <v>1485</v>
      </c>
      <c r="G21" s="25">
        <f t="shared" si="8"/>
        <v>1485</v>
      </c>
      <c r="H21" s="25">
        <f t="shared" si="8"/>
        <v>1485</v>
      </c>
      <c r="I21" s="25">
        <f t="shared" si="8"/>
        <v>1485</v>
      </c>
      <c r="J21" s="25">
        <f t="shared" si="9"/>
        <v>5660</v>
      </c>
      <c r="K21" s="77">
        <v>1415</v>
      </c>
      <c r="L21" s="25">
        <v>1415</v>
      </c>
      <c r="M21" s="25">
        <v>1415</v>
      </c>
      <c r="N21" s="25">
        <v>1415</v>
      </c>
      <c r="O21" s="22">
        <f>SUM(P21:S21)</f>
        <v>280</v>
      </c>
      <c r="P21" s="22">
        <v>70</v>
      </c>
      <c r="Q21" s="22">
        <v>70</v>
      </c>
      <c r="R21" s="22">
        <v>70</v>
      </c>
      <c r="S21" s="22">
        <v>70</v>
      </c>
    </row>
    <row r="22" spans="1:19" ht="51.75" customHeight="1">
      <c r="A22" s="54"/>
      <c r="B22" s="65" t="s">
        <v>26</v>
      </c>
      <c r="C22" s="66" t="s">
        <v>27</v>
      </c>
      <c r="D22" s="76">
        <f>SUM(D23:D25)</f>
        <v>2041000</v>
      </c>
      <c r="E22" s="67">
        <f t="shared" si="7"/>
        <v>9302847</v>
      </c>
      <c r="F22" s="67">
        <f>K22+P22</f>
        <v>2179343</v>
      </c>
      <c r="G22" s="67">
        <f t="shared" si="8"/>
        <v>2218400</v>
      </c>
      <c r="H22" s="67">
        <f t="shared" si="8"/>
        <v>2371240</v>
      </c>
      <c r="I22" s="67">
        <f t="shared" si="8"/>
        <v>2533864</v>
      </c>
      <c r="J22" s="67">
        <f>SUM(J23:J25)</f>
        <v>9302847</v>
      </c>
      <c r="K22" s="76">
        <f t="shared" ref="K22:N22" si="13">SUM(K23:K25)</f>
        <v>2179343</v>
      </c>
      <c r="L22" s="67">
        <f t="shared" si="13"/>
        <v>2218400</v>
      </c>
      <c r="M22" s="67">
        <f t="shared" si="13"/>
        <v>2371240</v>
      </c>
      <c r="N22" s="67">
        <f t="shared" si="13"/>
        <v>2533864</v>
      </c>
      <c r="O22" s="22">
        <f t="shared" si="5"/>
        <v>0</v>
      </c>
      <c r="P22" s="22"/>
      <c r="Q22" s="22"/>
      <c r="R22" s="22"/>
      <c r="S22" s="22"/>
    </row>
    <row r="23" spans="1:19" ht="18.75" outlineLevel="1">
      <c r="A23" s="54"/>
      <c r="B23" s="19" t="s">
        <v>28</v>
      </c>
      <c r="C23" s="20" t="s">
        <v>29</v>
      </c>
      <c r="D23" s="77">
        <v>1390000</v>
      </c>
      <c r="E23" s="67">
        <f t="shared" si="7"/>
        <v>6337847</v>
      </c>
      <c r="F23" s="25">
        <f t="shared" si="10"/>
        <v>1444343</v>
      </c>
      <c r="G23" s="25">
        <f t="shared" si="8"/>
        <v>1478400</v>
      </c>
      <c r="H23" s="25">
        <f t="shared" si="8"/>
        <v>1626240</v>
      </c>
      <c r="I23" s="25">
        <f t="shared" si="8"/>
        <v>1788864</v>
      </c>
      <c r="J23" s="25">
        <f t="shared" ref="J23:J29" si="14">SUM(K23:N23)</f>
        <v>6337847</v>
      </c>
      <c r="K23" s="77">
        <v>1444343</v>
      </c>
      <c r="L23" s="25">
        <v>1478400</v>
      </c>
      <c r="M23" s="25">
        <v>1626240</v>
      </c>
      <c r="N23" s="25">
        <v>1788864</v>
      </c>
      <c r="O23" s="22">
        <f t="shared" si="5"/>
        <v>0</v>
      </c>
      <c r="P23" s="22"/>
      <c r="Q23" s="22"/>
      <c r="R23" s="22"/>
      <c r="S23" s="22"/>
    </row>
    <row r="24" spans="1:19" ht="18.75" outlineLevel="1">
      <c r="A24" s="54"/>
      <c r="B24" s="19" t="s">
        <v>30</v>
      </c>
      <c r="C24" s="20" t="s">
        <v>31</v>
      </c>
      <c r="D24" s="77">
        <v>631000</v>
      </c>
      <c r="E24" s="67">
        <f t="shared" si="7"/>
        <v>2800000</v>
      </c>
      <c r="F24" s="25">
        <f t="shared" si="10"/>
        <v>700000</v>
      </c>
      <c r="G24" s="25">
        <f t="shared" si="8"/>
        <v>700000</v>
      </c>
      <c r="H24" s="25">
        <f t="shared" si="8"/>
        <v>700000</v>
      </c>
      <c r="I24" s="25">
        <f t="shared" si="8"/>
        <v>700000</v>
      </c>
      <c r="J24" s="25">
        <f t="shared" si="14"/>
        <v>2800000</v>
      </c>
      <c r="K24" s="77">
        <v>700000</v>
      </c>
      <c r="L24" s="25">
        <v>700000</v>
      </c>
      <c r="M24" s="25">
        <v>700000</v>
      </c>
      <c r="N24" s="25">
        <v>700000</v>
      </c>
      <c r="O24" s="22">
        <f t="shared" si="5"/>
        <v>0</v>
      </c>
      <c r="P24" s="22"/>
      <c r="Q24" s="22"/>
      <c r="R24" s="22"/>
      <c r="S24" s="22"/>
    </row>
    <row r="25" spans="1:19" ht="36" outlineLevel="1">
      <c r="A25" s="54"/>
      <c r="B25" s="19" t="s">
        <v>32</v>
      </c>
      <c r="C25" s="20" t="s">
        <v>33</v>
      </c>
      <c r="D25" s="77">
        <v>20000</v>
      </c>
      <c r="E25" s="67">
        <f t="shared" si="7"/>
        <v>165000</v>
      </c>
      <c r="F25" s="25">
        <f t="shared" si="10"/>
        <v>35000</v>
      </c>
      <c r="G25" s="25">
        <f t="shared" si="8"/>
        <v>40000</v>
      </c>
      <c r="H25" s="25">
        <f t="shared" si="8"/>
        <v>45000</v>
      </c>
      <c r="I25" s="25">
        <f t="shared" si="8"/>
        <v>45000</v>
      </c>
      <c r="J25" s="25">
        <f t="shared" si="14"/>
        <v>165000</v>
      </c>
      <c r="K25" s="77">
        <v>35000</v>
      </c>
      <c r="L25" s="25">
        <v>40000</v>
      </c>
      <c r="M25" s="25">
        <v>45000</v>
      </c>
      <c r="N25" s="25">
        <v>45000</v>
      </c>
      <c r="O25" s="22">
        <f t="shared" si="5"/>
        <v>0</v>
      </c>
      <c r="P25" s="22"/>
      <c r="Q25" s="22"/>
      <c r="R25" s="22"/>
      <c r="S25" s="22"/>
    </row>
    <row r="26" spans="1:19" ht="65.25" customHeight="1">
      <c r="A26" s="54"/>
      <c r="B26" s="65" t="s">
        <v>34</v>
      </c>
      <c r="C26" s="66" t="s">
        <v>35</v>
      </c>
      <c r="D26" s="76">
        <f>D27+D28+D41+D52</f>
        <v>656269</v>
      </c>
      <c r="E26" s="67">
        <f t="shared" si="7"/>
        <v>3140702</v>
      </c>
      <c r="F26" s="67">
        <f>K26+P26</f>
        <v>724854</v>
      </c>
      <c r="G26" s="67">
        <f t="shared" si="8"/>
        <v>765441</v>
      </c>
      <c r="H26" s="67">
        <f t="shared" si="8"/>
        <v>795800</v>
      </c>
      <c r="I26" s="67">
        <f t="shared" si="8"/>
        <v>854607</v>
      </c>
      <c r="J26" s="67">
        <f t="shared" si="14"/>
        <v>3140582</v>
      </c>
      <c r="K26" s="76">
        <f>K27+K28+K41+K52</f>
        <v>724824</v>
      </c>
      <c r="L26" s="67">
        <f t="shared" ref="L26:N26" si="15">L27+L28+L41+L52</f>
        <v>765411</v>
      </c>
      <c r="M26" s="67">
        <f t="shared" si="15"/>
        <v>795770</v>
      </c>
      <c r="N26" s="67">
        <f t="shared" si="15"/>
        <v>854577</v>
      </c>
      <c r="O26" s="22">
        <f t="shared" si="5"/>
        <v>120</v>
      </c>
      <c r="P26" s="22">
        <f t="shared" ref="P26:S26" si="16">P27+P28+P41+P52</f>
        <v>30</v>
      </c>
      <c r="Q26" s="22">
        <f t="shared" si="16"/>
        <v>30</v>
      </c>
      <c r="R26" s="22">
        <f t="shared" si="16"/>
        <v>30</v>
      </c>
      <c r="S26" s="22">
        <f t="shared" si="16"/>
        <v>30</v>
      </c>
    </row>
    <row r="27" spans="1:19" ht="38.25" customHeight="1" outlineLevel="1">
      <c r="A27" s="54"/>
      <c r="B27" s="55" t="s">
        <v>37</v>
      </c>
      <c r="C27" s="20" t="s">
        <v>36</v>
      </c>
      <c r="D27" s="78">
        <v>470000</v>
      </c>
      <c r="E27" s="67">
        <f t="shared" si="7"/>
        <v>2120000</v>
      </c>
      <c r="F27" s="22">
        <f t="shared" si="10"/>
        <v>500000</v>
      </c>
      <c r="G27" s="22">
        <f t="shared" si="10"/>
        <v>520000</v>
      </c>
      <c r="H27" s="22">
        <f t="shared" si="10"/>
        <v>540000</v>
      </c>
      <c r="I27" s="22">
        <f t="shared" si="10"/>
        <v>560000</v>
      </c>
      <c r="J27" s="22">
        <f t="shared" si="14"/>
        <v>2120000</v>
      </c>
      <c r="K27" s="78">
        <v>500000</v>
      </c>
      <c r="L27" s="22">
        <v>520000</v>
      </c>
      <c r="M27" s="22">
        <v>540000</v>
      </c>
      <c r="N27" s="22">
        <v>560000</v>
      </c>
      <c r="O27" s="22">
        <f t="shared" si="5"/>
        <v>0</v>
      </c>
      <c r="P27" s="22"/>
      <c r="Q27" s="22"/>
      <c r="R27" s="22"/>
      <c r="S27" s="22"/>
    </row>
    <row r="28" spans="1:19" ht="44.25" customHeight="1" outlineLevel="1">
      <c r="A28" s="54"/>
      <c r="B28" s="56" t="s">
        <v>39</v>
      </c>
      <c r="C28" s="20" t="s">
        <v>38</v>
      </c>
      <c r="D28" s="78">
        <f>D29+D30+D31+D32+D33+D34+D35+D36+D37+D38+D39+D40</f>
        <v>52362</v>
      </c>
      <c r="E28" s="67">
        <f t="shared" si="7"/>
        <v>402382</v>
      </c>
      <c r="F28" s="22">
        <f>K28+P28</f>
        <v>76624</v>
      </c>
      <c r="G28" s="22">
        <f t="shared" ref="G28:I40" si="17">L28+Q28</f>
        <v>92311</v>
      </c>
      <c r="H28" s="22">
        <f t="shared" si="17"/>
        <v>98270</v>
      </c>
      <c r="I28" s="22">
        <f t="shared" si="17"/>
        <v>135177</v>
      </c>
      <c r="J28" s="22">
        <f t="shared" si="14"/>
        <v>402382</v>
      </c>
      <c r="K28" s="78">
        <f>SUM(K29:K40)</f>
        <v>76624</v>
      </c>
      <c r="L28" s="22">
        <f t="shared" ref="L28:N28" si="18">SUM(L29:L40)</f>
        <v>92311</v>
      </c>
      <c r="M28" s="22">
        <f t="shared" si="18"/>
        <v>98270</v>
      </c>
      <c r="N28" s="22">
        <f t="shared" si="18"/>
        <v>135177</v>
      </c>
      <c r="O28" s="22">
        <f t="shared" si="5"/>
        <v>0</v>
      </c>
      <c r="P28" s="22">
        <f t="shared" ref="P28:S28" si="19">SUM(P29:P40)</f>
        <v>0</v>
      </c>
      <c r="Q28" s="22">
        <f t="shared" si="19"/>
        <v>0</v>
      </c>
      <c r="R28" s="22">
        <f t="shared" si="19"/>
        <v>0</v>
      </c>
      <c r="S28" s="22">
        <f t="shared" si="19"/>
        <v>0</v>
      </c>
    </row>
    <row r="29" spans="1:19" ht="36" outlineLevel="1">
      <c r="A29" s="54"/>
      <c r="B29" s="14" t="s">
        <v>40</v>
      </c>
      <c r="C29" s="20" t="s">
        <v>66</v>
      </c>
      <c r="D29" s="79">
        <v>2000</v>
      </c>
      <c r="E29" s="67">
        <f t="shared" si="7"/>
        <v>9270</v>
      </c>
      <c r="F29" s="25">
        <f>K29+P29</f>
        <v>2000</v>
      </c>
      <c r="G29" s="25">
        <f t="shared" si="17"/>
        <v>2200</v>
      </c>
      <c r="H29" s="25">
        <f t="shared" si="17"/>
        <v>2420</v>
      </c>
      <c r="I29" s="25">
        <f t="shared" si="17"/>
        <v>2650</v>
      </c>
      <c r="J29" s="22">
        <f t="shared" si="14"/>
        <v>9270</v>
      </c>
      <c r="K29" s="77">
        <v>2000</v>
      </c>
      <c r="L29" s="25">
        <v>2200</v>
      </c>
      <c r="M29" s="25">
        <v>2420</v>
      </c>
      <c r="N29" s="25">
        <v>2650</v>
      </c>
      <c r="O29" s="22">
        <f t="shared" si="5"/>
        <v>0</v>
      </c>
      <c r="P29" s="22"/>
      <c r="Q29" s="22"/>
      <c r="R29" s="22"/>
      <c r="S29" s="22"/>
    </row>
    <row r="30" spans="1:19" ht="18.75" outlineLevel="1">
      <c r="A30" s="54"/>
      <c r="B30" s="14" t="s">
        <v>41</v>
      </c>
      <c r="C30" s="20" t="s">
        <v>67</v>
      </c>
      <c r="D30" s="79">
        <v>8340</v>
      </c>
      <c r="E30" s="67">
        <f t="shared" si="7"/>
        <v>58940</v>
      </c>
      <c r="F30" s="25">
        <f t="shared" ref="F30:F40" si="20">K30+P30</f>
        <v>13550</v>
      </c>
      <c r="G30" s="25">
        <f t="shared" si="17"/>
        <v>13990</v>
      </c>
      <c r="H30" s="25">
        <f t="shared" si="17"/>
        <v>15100</v>
      </c>
      <c r="I30" s="25">
        <f t="shared" si="17"/>
        <v>16300</v>
      </c>
      <c r="J30" s="22">
        <f t="shared" ref="J30:J40" si="21">SUM(K30:N30)</f>
        <v>58940</v>
      </c>
      <c r="K30" s="77">
        <v>13550</v>
      </c>
      <c r="L30" s="25">
        <v>13990</v>
      </c>
      <c r="M30" s="25">
        <v>15100</v>
      </c>
      <c r="N30" s="25">
        <v>16300</v>
      </c>
      <c r="O30" s="22">
        <f t="shared" si="5"/>
        <v>0</v>
      </c>
      <c r="P30" s="22"/>
      <c r="Q30" s="22"/>
      <c r="R30" s="22"/>
      <c r="S30" s="22"/>
    </row>
    <row r="31" spans="1:19" s="3" customFormat="1" ht="18.75" outlineLevel="1">
      <c r="A31" s="4"/>
      <c r="B31" s="6" t="s">
        <v>42</v>
      </c>
      <c r="C31" s="93" t="s">
        <v>68</v>
      </c>
      <c r="D31" s="79">
        <v>1000</v>
      </c>
      <c r="E31" s="94">
        <f t="shared" si="7"/>
        <v>4640</v>
      </c>
      <c r="F31" s="24">
        <f t="shared" si="20"/>
        <v>1000</v>
      </c>
      <c r="G31" s="24">
        <f t="shared" si="17"/>
        <v>1100</v>
      </c>
      <c r="H31" s="24">
        <f t="shared" si="17"/>
        <v>1210</v>
      </c>
      <c r="I31" s="24">
        <f t="shared" si="17"/>
        <v>1330</v>
      </c>
      <c r="J31" s="21">
        <f t="shared" si="21"/>
        <v>4640</v>
      </c>
      <c r="K31" s="79">
        <v>1000</v>
      </c>
      <c r="L31" s="24">
        <v>1100</v>
      </c>
      <c r="M31" s="24">
        <v>1210</v>
      </c>
      <c r="N31" s="24">
        <v>1330</v>
      </c>
      <c r="O31" s="21">
        <f t="shared" si="5"/>
        <v>0</v>
      </c>
      <c r="P31" s="21"/>
      <c r="Q31" s="21"/>
      <c r="R31" s="21"/>
      <c r="S31" s="21"/>
    </row>
    <row r="32" spans="1:19" ht="18.75" outlineLevel="1">
      <c r="A32" s="54"/>
      <c r="B32" s="14" t="s">
        <v>43</v>
      </c>
      <c r="C32" s="20" t="s">
        <v>69</v>
      </c>
      <c r="D32" s="79">
        <v>1502</v>
      </c>
      <c r="E32" s="67">
        <f t="shared" si="7"/>
        <v>7652</v>
      </c>
      <c r="F32" s="25">
        <f t="shared" si="20"/>
        <v>1650</v>
      </c>
      <c r="G32" s="25">
        <f t="shared" si="17"/>
        <v>1815</v>
      </c>
      <c r="H32" s="25">
        <f t="shared" si="17"/>
        <v>1997</v>
      </c>
      <c r="I32" s="25">
        <f t="shared" si="17"/>
        <v>2190</v>
      </c>
      <c r="J32" s="22">
        <f t="shared" si="21"/>
        <v>7652</v>
      </c>
      <c r="K32" s="77">
        <v>1650</v>
      </c>
      <c r="L32" s="25">
        <v>1815</v>
      </c>
      <c r="M32" s="25">
        <v>1997</v>
      </c>
      <c r="N32" s="25">
        <v>2190</v>
      </c>
      <c r="O32" s="22">
        <f t="shared" si="5"/>
        <v>0</v>
      </c>
      <c r="P32" s="22"/>
      <c r="Q32" s="22"/>
      <c r="R32" s="22"/>
      <c r="S32" s="22"/>
    </row>
    <row r="33" spans="1:19" s="92" customFormat="1" ht="18.75" outlineLevel="1">
      <c r="A33" s="85"/>
      <c r="B33" s="86" t="s">
        <v>44</v>
      </c>
      <c r="C33" s="87" t="s">
        <v>70</v>
      </c>
      <c r="D33" s="88">
        <v>270</v>
      </c>
      <c r="E33" s="89">
        <f t="shared" si="7"/>
        <v>1254</v>
      </c>
      <c r="F33" s="90">
        <f t="shared" si="20"/>
        <v>270</v>
      </c>
      <c r="G33" s="90">
        <f t="shared" si="17"/>
        <v>297</v>
      </c>
      <c r="H33" s="90">
        <f t="shared" si="17"/>
        <v>327</v>
      </c>
      <c r="I33" s="90">
        <f t="shared" si="17"/>
        <v>360</v>
      </c>
      <c r="J33" s="91">
        <f t="shared" si="21"/>
        <v>1254</v>
      </c>
      <c r="K33" s="90">
        <v>270</v>
      </c>
      <c r="L33" s="90">
        <v>297</v>
      </c>
      <c r="M33" s="90">
        <v>327</v>
      </c>
      <c r="N33" s="90">
        <v>360</v>
      </c>
      <c r="O33" s="91">
        <f t="shared" si="5"/>
        <v>0</v>
      </c>
      <c r="P33" s="91"/>
      <c r="Q33" s="91"/>
      <c r="R33" s="91"/>
      <c r="S33" s="91"/>
    </row>
    <row r="34" spans="1:19" ht="23.25" customHeight="1" outlineLevel="1">
      <c r="A34" s="54"/>
      <c r="B34" s="14" t="s">
        <v>45</v>
      </c>
      <c r="C34" s="20" t="s">
        <v>71</v>
      </c>
      <c r="D34" s="79">
        <v>10000</v>
      </c>
      <c r="E34" s="67">
        <f t="shared" si="7"/>
        <v>33200</v>
      </c>
      <c r="F34" s="25">
        <f t="shared" si="20"/>
        <v>8000</v>
      </c>
      <c r="G34" s="25">
        <f t="shared" si="17"/>
        <v>8200</v>
      </c>
      <c r="H34" s="25">
        <f t="shared" si="17"/>
        <v>8400</v>
      </c>
      <c r="I34" s="25">
        <f t="shared" si="17"/>
        <v>8600</v>
      </c>
      <c r="J34" s="22">
        <f t="shared" si="21"/>
        <v>33200</v>
      </c>
      <c r="K34" s="77">
        <v>8000</v>
      </c>
      <c r="L34" s="25">
        <v>8200</v>
      </c>
      <c r="M34" s="25">
        <v>8400</v>
      </c>
      <c r="N34" s="25">
        <v>8600</v>
      </c>
      <c r="O34" s="22">
        <f t="shared" si="5"/>
        <v>0</v>
      </c>
      <c r="P34" s="22"/>
      <c r="Q34" s="22"/>
      <c r="R34" s="22"/>
      <c r="S34" s="22"/>
    </row>
    <row r="35" spans="1:19" ht="21" customHeight="1" outlineLevel="1">
      <c r="A35" s="54"/>
      <c r="B35" s="14" t="s">
        <v>46</v>
      </c>
      <c r="C35" s="20" t="s">
        <v>72</v>
      </c>
      <c r="D35" s="79">
        <v>11850</v>
      </c>
      <c r="E35" s="67">
        <f t="shared" si="7"/>
        <v>76591</v>
      </c>
      <c r="F35" s="25">
        <f t="shared" si="20"/>
        <v>14710</v>
      </c>
      <c r="G35" s="25">
        <f t="shared" si="17"/>
        <v>15110</v>
      </c>
      <c r="H35" s="25">
        <f t="shared" si="17"/>
        <v>15410</v>
      </c>
      <c r="I35" s="25">
        <f t="shared" si="17"/>
        <v>31361</v>
      </c>
      <c r="J35" s="22">
        <f t="shared" si="21"/>
        <v>76591</v>
      </c>
      <c r="K35" s="77">
        <v>14710</v>
      </c>
      <c r="L35" s="25">
        <v>15110</v>
      </c>
      <c r="M35" s="25">
        <v>15410</v>
      </c>
      <c r="N35" s="25">
        <v>31361</v>
      </c>
      <c r="O35" s="22">
        <f t="shared" si="5"/>
        <v>0</v>
      </c>
      <c r="P35" s="22"/>
      <c r="Q35" s="22"/>
      <c r="R35" s="22"/>
      <c r="S35" s="22"/>
    </row>
    <row r="36" spans="1:19" ht="18.75" outlineLevel="1">
      <c r="A36" s="54"/>
      <c r="B36" s="14" t="s">
        <v>47</v>
      </c>
      <c r="C36" s="20" t="s">
        <v>73</v>
      </c>
      <c r="D36" s="79">
        <v>6400</v>
      </c>
      <c r="E36" s="67">
        <f t="shared" si="7"/>
        <v>71214</v>
      </c>
      <c r="F36" s="25">
        <f t="shared" si="20"/>
        <v>8424</v>
      </c>
      <c r="G36" s="25">
        <f t="shared" si="17"/>
        <v>14505</v>
      </c>
      <c r="H36" s="25">
        <f t="shared" si="17"/>
        <v>17452</v>
      </c>
      <c r="I36" s="25">
        <f t="shared" si="17"/>
        <v>30833</v>
      </c>
      <c r="J36" s="22">
        <f t="shared" si="21"/>
        <v>71214</v>
      </c>
      <c r="K36" s="77">
        <f>9453-1029</f>
        <v>8424</v>
      </c>
      <c r="L36" s="25">
        <f>15585-1080</f>
        <v>14505</v>
      </c>
      <c r="M36" s="25">
        <v>17452</v>
      </c>
      <c r="N36" s="25">
        <v>30833</v>
      </c>
      <c r="O36" s="22">
        <f t="shared" si="5"/>
        <v>0</v>
      </c>
      <c r="P36" s="22"/>
      <c r="Q36" s="22"/>
      <c r="R36" s="22"/>
      <c r="S36" s="22"/>
    </row>
    <row r="37" spans="1:19" ht="18" customHeight="1" outlineLevel="1">
      <c r="A37" s="54"/>
      <c r="B37" s="57" t="s">
        <v>48</v>
      </c>
      <c r="C37" s="20" t="s">
        <v>74</v>
      </c>
      <c r="D37" s="79">
        <v>6000</v>
      </c>
      <c r="E37" s="67">
        <f t="shared" si="7"/>
        <v>25800</v>
      </c>
      <c r="F37" s="25">
        <f t="shared" si="20"/>
        <v>6300</v>
      </c>
      <c r="G37" s="25">
        <f t="shared" si="17"/>
        <v>6500</v>
      </c>
      <c r="H37" s="25">
        <f t="shared" si="17"/>
        <v>6500</v>
      </c>
      <c r="I37" s="25">
        <f t="shared" si="17"/>
        <v>6500</v>
      </c>
      <c r="J37" s="22">
        <f t="shared" si="21"/>
        <v>25800</v>
      </c>
      <c r="K37" s="77">
        <v>6300</v>
      </c>
      <c r="L37" s="25">
        <v>6500</v>
      </c>
      <c r="M37" s="25">
        <v>6500</v>
      </c>
      <c r="N37" s="25">
        <v>6500</v>
      </c>
      <c r="O37" s="22">
        <f t="shared" si="5"/>
        <v>0</v>
      </c>
      <c r="P37" s="22"/>
      <c r="Q37" s="22"/>
      <c r="R37" s="22"/>
      <c r="S37" s="22"/>
    </row>
    <row r="38" spans="1:19" ht="18.75" outlineLevel="1">
      <c r="A38" s="54"/>
      <c r="B38" s="57" t="s">
        <v>49</v>
      </c>
      <c r="C38" s="20" t="s">
        <v>75</v>
      </c>
      <c r="D38" s="79">
        <v>4800</v>
      </c>
      <c r="E38" s="67">
        <f t="shared" si="7"/>
        <v>37800</v>
      </c>
      <c r="F38" s="25">
        <f t="shared" si="20"/>
        <v>5500</v>
      </c>
      <c r="G38" s="25">
        <f t="shared" si="17"/>
        <v>8352</v>
      </c>
      <c r="H38" s="25">
        <f t="shared" si="17"/>
        <v>9188</v>
      </c>
      <c r="I38" s="25">
        <f t="shared" si="17"/>
        <v>14760</v>
      </c>
      <c r="J38" s="22">
        <f t="shared" si="21"/>
        <v>37800</v>
      </c>
      <c r="K38" s="77">
        <v>5500</v>
      </c>
      <c r="L38" s="25">
        <v>8352</v>
      </c>
      <c r="M38" s="25">
        <v>9188</v>
      </c>
      <c r="N38" s="25">
        <v>14760</v>
      </c>
      <c r="O38" s="22">
        <f t="shared" si="5"/>
        <v>0</v>
      </c>
      <c r="P38" s="22"/>
      <c r="Q38" s="22"/>
      <c r="R38" s="22"/>
      <c r="S38" s="22"/>
    </row>
    <row r="39" spans="1:19" ht="31.5" customHeight="1" outlineLevel="1">
      <c r="A39" s="54"/>
      <c r="B39" s="57" t="s">
        <v>65</v>
      </c>
      <c r="C39" s="20" t="s">
        <v>76</v>
      </c>
      <c r="D39" s="79">
        <v>200</v>
      </c>
      <c r="E39" s="67">
        <f t="shared" si="7"/>
        <v>1021</v>
      </c>
      <c r="F39" s="25">
        <f t="shared" si="20"/>
        <v>220</v>
      </c>
      <c r="G39" s="25">
        <f t="shared" si="17"/>
        <v>242.00000000000003</v>
      </c>
      <c r="H39" s="25">
        <f t="shared" si="17"/>
        <v>266</v>
      </c>
      <c r="I39" s="25">
        <f t="shared" si="17"/>
        <v>293</v>
      </c>
      <c r="J39" s="22">
        <f t="shared" si="21"/>
        <v>1021</v>
      </c>
      <c r="K39" s="77">
        <v>220</v>
      </c>
      <c r="L39" s="25">
        <f>K39*110%</f>
        <v>242.00000000000003</v>
      </c>
      <c r="M39" s="25">
        <v>266</v>
      </c>
      <c r="N39" s="25">
        <v>293</v>
      </c>
      <c r="O39" s="22">
        <f t="shared" si="5"/>
        <v>0</v>
      </c>
      <c r="P39" s="22"/>
      <c r="Q39" s="22"/>
      <c r="R39" s="22"/>
      <c r="S39" s="22"/>
    </row>
    <row r="40" spans="1:19" ht="71.25" customHeight="1" outlineLevel="1">
      <c r="A40" s="54"/>
      <c r="B40" s="14" t="s">
        <v>112</v>
      </c>
      <c r="C40" s="20" t="s">
        <v>77</v>
      </c>
      <c r="D40" s="80"/>
      <c r="E40" s="67">
        <f t="shared" si="7"/>
        <v>75000</v>
      </c>
      <c r="F40" s="25">
        <f t="shared" si="20"/>
        <v>15000</v>
      </c>
      <c r="G40" s="25">
        <f t="shared" si="17"/>
        <v>20000</v>
      </c>
      <c r="H40" s="25">
        <f t="shared" si="17"/>
        <v>20000</v>
      </c>
      <c r="I40" s="25">
        <f t="shared" si="17"/>
        <v>20000</v>
      </c>
      <c r="J40" s="22">
        <f t="shared" si="21"/>
        <v>75000</v>
      </c>
      <c r="K40" s="77">
        <v>15000</v>
      </c>
      <c r="L40" s="25">
        <v>20000</v>
      </c>
      <c r="M40" s="25">
        <v>20000</v>
      </c>
      <c r="N40" s="25">
        <v>20000</v>
      </c>
      <c r="O40" s="22">
        <f t="shared" si="5"/>
        <v>0</v>
      </c>
      <c r="P40" s="22"/>
      <c r="Q40" s="22"/>
      <c r="R40" s="22"/>
      <c r="S40" s="22"/>
    </row>
    <row r="41" spans="1:19" ht="54" outlineLevel="1">
      <c r="A41" s="54"/>
      <c r="B41" s="18" t="s">
        <v>78</v>
      </c>
      <c r="C41" s="20" t="s">
        <v>82</v>
      </c>
      <c r="D41" s="78">
        <f t="shared" ref="D41" si="22">D42+D43+D44+D45+D46+D47+D48+D49+D50+D51</f>
        <v>132907</v>
      </c>
      <c r="E41" s="67">
        <f t="shared" si="7"/>
        <v>614320</v>
      </c>
      <c r="F41" s="22">
        <f>K41+P41</f>
        <v>147230</v>
      </c>
      <c r="G41" s="22">
        <f t="shared" ref="G41:G42" si="23">L41+Q41</f>
        <v>152130</v>
      </c>
      <c r="H41" s="22">
        <f t="shared" ref="H41:H42" si="24">M41+R41</f>
        <v>156530</v>
      </c>
      <c r="I41" s="22">
        <f t="shared" ref="I41:I42" si="25">N41+S41</f>
        <v>158430</v>
      </c>
      <c r="J41" s="22">
        <f>SUM(J42:J51)</f>
        <v>614200</v>
      </c>
      <c r="K41" s="78">
        <f>SUM(K42:K51)</f>
        <v>147200</v>
      </c>
      <c r="L41" s="22">
        <f t="shared" ref="L41:N41" si="26">SUM(L42:L51)</f>
        <v>152100</v>
      </c>
      <c r="M41" s="22">
        <f t="shared" si="26"/>
        <v>156500</v>
      </c>
      <c r="N41" s="22">
        <f t="shared" si="26"/>
        <v>158400</v>
      </c>
      <c r="O41" s="22">
        <f t="shared" si="5"/>
        <v>120</v>
      </c>
      <c r="P41" s="22">
        <f>SUM(P42:P51)</f>
        <v>30</v>
      </c>
      <c r="Q41" s="22">
        <f t="shared" ref="Q41:S41" si="27">SUM(Q42:Q51)</f>
        <v>30</v>
      </c>
      <c r="R41" s="22">
        <f t="shared" si="27"/>
        <v>30</v>
      </c>
      <c r="S41" s="22">
        <f t="shared" si="27"/>
        <v>30</v>
      </c>
    </row>
    <row r="42" spans="1:19" ht="18.75" outlineLevel="1">
      <c r="A42" s="54"/>
      <c r="B42" s="14" t="s">
        <v>79</v>
      </c>
      <c r="C42" s="20" t="s">
        <v>83</v>
      </c>
      <c r="D42" s="79">
        <v>15000</v>
      </c>
      <c r="E42" s="67">
        <f t="shared" si="7"/>
        <v>100000</v>
      </c>
      <c r="F42" s="25">
        <f>K42+P42</f>
        <v>22500</v>
      </c>
      <c r="G42" s="25">
        <f t="shared" si="23"/>
        <v>24500</v>
      </c>
      <c r="H42" s="25">
        <f t="shared" si="24"/>
        <v>26000</v>
      </c>
      <c r="I42" s="25">
        <f t="shared" si="25"/>
        <v>27000</v>
      </c>
      <c r="J42" s="22">
        <f>SUM(K42:N42)</f>
        <v>100000</v>
      </c>
      <c r="K42" s="77">
        <v>22500</v>
      </c>
      <c r="L42" s="25">
        <v>24500</v>
      </c>
      <c r="M42" s="25">
        <v>26000</v>
      </c>
      <c r="N42" s="25">
        <v>27000</v>
      </c>
      <c r="O42" s="22">
        <f t="shared" si="5"/>
        <v>0</v>
      </c>
      <c r="P42" s="22"/>
      <c r="Q42" s="22"/>
      <c r="R42" s="22"/>
      <c r="S42" s="22"/>
    </row>
    <row r="43" spans="1:19" ht="18.75" outlineLevel="1">
      <c r="A43" s="54"/>
      <c r="B43" s="14" t="s">
        <v>80</v>
      </c>
      <c r="C43" s="20" t="s">
        <v>84</v>
      </c>
      <c r="D43" s="79">
        <v>6500</v>
      </c>
      <c r="E43" s="67">
        <f t="shared" si="7"/>
        <v>30000</v>
      </c>
      <c r="F43" s="25">
        <f t="shared" ref="F43:F51" si="28">K43+P43</f>
        <v>6900</v>
      </c>
      <c r="G43" s="25">
        <f t="shared" ref="G43:G51" si="29">L43+Q43</f>
        <v>7300</v>
      </c>
      <c r="H43" s="25">
        <f t="shared" ref="H43:H51" si="30">M43+R43</f>
        <v>7700</v>
      </c>
      <c r="I43" s="25">
        <f t="shared" ref="I43:I51" si="31">N43+S43</f>
        <v>8100</v>
      </c>
      <c r="J43" s="22">
        <f t="shared" ref="J43:J51" si="32">SUM(K43:N43)</f>
        <v>30000</v>
      </c>
      <c r="K43" s="77">
        <v>6900</v>
      </c>
      <c r="L43" s="25">
        <v>7300</v>
      </c>
      <c r="M43" s="25">
        <v>7700</v>
      </c>
      <c r="N43" s="25">
        <v>8100</v>
      </c>
      <c r="O43" s="22">
        <f t="shared" si="5"/>
        <v>0</v>
      </c>
      <c r="P43" s="22"/>
      <c r="Q43" s="22"/>
      <c r="R43" s="22"/>
      <c r="S43" s="22"/>
    </row>
    <row r="44" spans="1:19" ht="18.75" outlineLevel="1">
      <c r="A44" s="54"/>
      <c r="B44" s="14" t="s">
        <v>81</v>
      </c>
      <c r="C44" s="20" t="s">
        <v>85</v>
      </c>
      <c r="D44" s="79">
        <v>2000</v>
      </c>
      <c r="E44" s="67">
        <f t="shared" si="7"/>
        <v>8000</v>
      </c>
      <c r="F44" s="25">
        <f t="shared" si="28"/>
        <v>2000</v>
      </c>
      <c r="G44" s="25">
        <f t="shared" si="29"/>
        <v>2000</v>
      </c>
      <c r="H44" s="25">
        <f t="shared" si="30"/>
        <v>2000</v>
      </c>
      <c r="I44" s="25">
        <f t="shared" si="31"/>
        <v>2000</v>
      </c>
      <c r="J44" s="22">
        <f t="shared" si="32"/>
        <v>8000</v>
      </c>
      <c r="K44" s="77">
        <v>2000</v>
      </c>
      <c r="L44" s="25">
        <v>2000</v>
      </c>
      <c r="M44" s="25">
        <v>2000</v>
      </c>
      <c r="N44" s="25">
        <v>2000</v>
      </c>
      <c r="O44" s="22">
        <f t="shared" si="5"/>
        <v>0</v>
      </c>
      <c r="P44" s="22"/>
      <c r="Q44" s="22"/>
      <c r="R44" s="22"/>
      <c r="S44" s="22"/>
    </row>
    <row r="45" spans="1:19" ht="18.75" outlineLevel="1">
      <c r="A45" s="54"/>
      <c r="B45" s="58" t="s">
        <v>50</v>
      </c>
      <c r="C45" s="20" t="s">
        <v>86</v>
      </c>
      <c r="D45" s="79">
        <v>29465</v>
      </c>
      <c r="E45" s="67">
        <f t="shared" si="7"/>
        <v>134000</v>
      </c>
      <c r="F45" s="25">
        <f t="shared" si="28"/>
        <v>31000</v>
      </c>
      <c r="G45" s="25">
        <f t="shared" si="29"/>
        <v>33000</v>
      </c>
      <c r="H45" s="25">
        <f t="shared" si="30"/>
        <v>35000</v>
      </c>
      <c r="I45" s="25">
        <f t="shared" si="31"/>
        <v>35000</v>
      </c>
      <c r="J45" s="22">
        <f t="shared" si="32"/>
        <v>134000</v>
      </c>
      <c r="K45" s="77">
        <v>31000</v>
      </c>
      <c r="L45" s="25">
        <v>33000</v>
      </c>
      <c r="M45" s="25">
        <v>35000</v>
      </c>
      <c r="N45" s="25">
        <v>35000</v>
      </c>
      <c r="O45" s="22">
        <f t="shared" si="5"/>
        <v>0</v>
      </c>
      <c r="P45" s="22"/>
      <c r="Q45" s="22"/>
      <c r="R45" s="22"/>
      <c r="S45" s="22"/>
    </row>
    <row r="46" spans="1:19" ht="36" outlineLevel="1">
      <c r="A46" s="54"/>
      <c r="B46" s="14" t="s">
        <v>51</v>
      </c>
      <c r="C46" s="20" t="s">
        <v>87</v>
      </c>
      <c r="D46" s="79">
        <v>2500</v>
      </c>
      <c r="E46" s="67">
        <f t="shared" si="7"/>
        <v>12400</v>
      </c>
      <c r="F46" s="25">
        <f t="shared" si="28"/>
        <v>3100</v>
      </c>
      <c r="G46" s="25">
        <f t="shared" si="29"/>
        <v>3100</v>
      </c>
      <c r="H46" s="25">
        <f t="shared" si="30"/>
        <v>3100</v>
      </c>
      <c r="I46" s="25">
        <f t="shared" si="31"/>
        <v>3100</v>
      </c>
      <c r="J46" s="22">
        <f t="shared" si="32"/>
        <v>12400</v>
      </c>
      <c r="K46" s="77">
        <v>3100</v>
      </c>
      <c r="L46" s="25">
        <v>3100</v>
      </c>
      <c r="M46" s="25">
        <v>3100</v>
      </c>
      <c r="N46" s="25">
        <v>3100</v>
      </c>
      <c r="O46" s="22">
        <f t="shared" si="5"/>
        <v>0</v>
      </c>
      <c r="P46" s="22"/>
      <c r="Q46" s="22"/>
      <c r="R46" s="22"/>
      <c r="S46" s="22"/>
    </row>
    <row r="47" spans="1:19" ht="54" outlineLevel="1">
      <c r="A47" s="54"/>
      <c r="B47" s="14" t="s">
        <v>52</v>
      </c>
      <c r="C47" s="20" t="s">
        <v>88</v>
      </c>
      <c r="D47" s="79">
        <v>6000</v>
      </c>
      <c r="E47" s="67">
        <f t="shared" si="7"/>
        <v>29000</v>
      </c>
      <c r="F47" s="25">
        <f t="shared" si="28"/>
        <v>6500</v>
      </c>
      <c r="G47" s="25">
        <f t="shared" si="29"/>
        <v>7000</v>
      </c>
      <c r="H47" s="25">
        <f t="shared" si="30"/>
        <v>7500</v>
      </c>
      <c r="I47" s="25">
        <f t="shared" si="31"/>
        <v>8000</v>
      </c>
      <c r="J47" s="22">
        <f t="shared" si="32"/>
        <v>29000</v>
      </c>
      <c r="K47" s="77">
        <v>6500</v>
      </c>
      <c r="L47" s="25">
        <v>7000</v>
      </c>
      <c r="M47" s="25">
        <v>7500</v>
      </c>
      <c r="N47" s="25">
        <v>8000</v>
      </c>
      <c r="O47" s="22">
        <f t="shared" si="5"/>
        <v>0</v>
      </c>
      <c r="P47" s="22"/>
      <c r="Q47" s="22"/>
      <c r="R47" s="22"/>
      <c r="S47" s="22"/>
    </row>
    <row r="48" spans="1:19" ht="36" outlineLevel="1">
      <c r="A48" s="54"/>
      <c r="B48" s="61" t="s">
        <v>53</v>
      </c>
      <c r="C48" s="51" t="s">
        <v>89</v>
      </c>
      <c r="D48" s="77">
        <v>30108</v>
      </c>
      <c r="E48" s="67">
        <f t="shared" si="7"/>
        <v>128120</v>
      </c>
      <c r="F48" s="25">
        <f t="shared" si="28"/>
        <v>32030</v>
      </c>
      <c r="G48" s="25">
        <f t="shared" si="29"/>
        <v>32030</v>
      </c>
      <c r="H48" s="25">
        <f t="shared" si="30"/>
        <v>32030</v>
      </c>
      <c r="I48" s="25">
        <f t="shared" si="31"/>
        <v>32030</v>
      </c>
      <c r="J48" s="22">
        <f t="shared" si="32"/>
        <v>128000</v>
      </c>
      <c r="K48" s="77">
        <v>32000</v>
      </c>
      <c r="L48" s="25">
        <v>32000</v>
      </c>
      <c r="M48" s="25">
        <v>32000</v>
      </c>
      <c r="N48" s="25">
        <v>32000</v>
      </c>
      <c r="O48" s="22">
        <f t="shared" si="5"/>
        <v>120</v>
      </c>
      <c r="P48" s="26">
        <v>30</v>
      </c>
      <c r="Q48" s="26">
        <v>30</v>
      </c>
      <c r="R48" s="26">
        <v>30</v>
      </c>
      <c r="S48" s="26">
        <v>30</v>
      </c>
    </row>
    <row r="49" spans="1:19 16384:16384" ht="18.75" outlineLevel="1">
      <c r="A49" s="54"/>
      <c r="B49" s="14" t="s">
        <v>54</v>
      </c>
      <c r="C49" s="20" t="s">
        <v>90</v>
      </c>
      <c r="D49" s="79">
        <v>25334</v>
      </c>
      <c r="E49" s="67">
        <f t="shared" si="7"/>
        <v>104000</v>
      </c>
      <c r="F49" s="25">
        <f t="shared" si="28"/>
        <v>26000</v>
      </c>
      <c r="G49" s="25">
        <f t="shared" si="29"/>
        <v>26000</v>
      </c>
      <c r="H49" s="25">
        <f t="shared" si="30"/>
        <v>26000</v>
      </c>
      <c r="I49" s="25">
        <f t="shared" si="31"/>
        <v>26000</v>
      </c>
      <c r="J49" s="22">
        <f t="shared" si="32"/>
        <v>104000</v>
      </c>
      <c r="K49" s="77">
        <v>26000</v>
      </c>
      <c r="L49" s="25">
        <v>26000</v>
      </c>
      <c r="M49" s="25">
        <v>26000</v>
      </c>
      <c r="N49" s="25">
        <v>26000</v>
      </c>
      <c r="O49" s="22">
        <f t="shared" si="5"/>
        <v>0</v>
      </c>
      <c r="P49" s="22"/>
      <c r="Q49" s="22"/>
      <c r="R49" s="22"/>
      <c r="S49" s="22"/>
    </row>
    <row r="50" spans="1:19 16384:16384" ht="18.75" outlineLevel="1">
      <c r="A50" s="54"/>
      <c r="B50" s="14" t="s">
        <v>55</v>
      </c>
      <c r="C50" s="20" t="s">
        <v>91</v>
      </c>
      <c r="D50" s="79">
        <v>15000</v>
      </c>
      <c r="E50" s="67">
        <f t="shared" si="7"/>
        <v>64000</v>
      </c>
      <c r="F50" s="25">
        <f t="shared" si="28"/>
        <v>16000</v>
      </c>
      <c r="G50" s="25">
        <f t="shared" si="29"/>
        <v>16000</v>
      </c>
      <c r="H50" s="25">
        <f t="shared" si="30"/>
        <v>16000</v>
      </c>
      <c r="I50" s="25">
        <f t="shared" si="31"/>
        <v>16000</v>
      </c>
      <c r="J50" s="22">
        <f t="shared" si="32"/>
        <v>64000</v>
      </c>
      <c r="K50" s="77">
        <v>16000</v>
      </c>
      <c r="L50" s="25">
        <v>16000</v>
      </c>
      <c r="M50" s="25">
        <v>16000</v>
      </c>
      <c r="N50" s="25">
        <v>16000</v>
      </c>
      <c r="O50" s="22">
        <f t="shared" si="5"/>
        <v>0</v>
      </c>
      <c r="P50" s="22"/>
      <c r="Q50" s="22"/>
      <c r="R50" s="22"/>
      <c r="S50" s="22"/>
    </row>
    <row r="51" spans="1:19 16384:16384" ht="36" outlineLevel="1">
      <c r="A51" s="54"/>
      <c r="B51" s="14" t="s">
        <v>56</v>
      </c>
      <c r="C51" s="20" t="s">
        <v>92</v>
      </c>
      <c r="D51" s="79">
        <v>1000</v>
      </c>
      <c r="E51" s="67">
        <f t="shared" si="7"/>
        <v>4800</v>
      </c>
      <c r="F51" s="25">
        <f t="shared" si="28"/>
        <v>1200</v>
      </c>
      <c r="G51" s="25">
        <f t="shared" si="29"/>
        <v>1200</v>
      </c>
      <c r="H51" s="25">
        <f t="shared" si="30"/>
        <v>1200</v>
      </c>
      <c r="I51" s="25">
        <f t="shared" si="31"/>
        <v>1200</v>
      </c>
      <c r="J51" s="22">
        <f t="shared" si="32"/>
        <v>4800</v>
      </c>
      <c r="K51" s="77">
        <v>1200</v>
      </c>
      <c r="L51" s="25">
        <v>1200</v>
      </c>
      <c r="M51" s="25">
        <v>1200</v>
      </c>
      <c r="N51" s="25">
        <v>1200</v>
      </c>
      <c r="O51" s="22">
        <f t="shared" si="5"/>
        <v>0</v>
      </c>
      <c r="P51" s="22"/>
      <c r="Q51" s="22"/>
      <c r="R51" s="22"/>
      <c r="S51" s="22"/>
    </row>
    <row r="52" spans="1:19 16384:16384" ht="38.25" customHeight="1" outlineLevel="1">
      <c r="A52" s="54"/>
      <c r="B52" s="18" t="s">
        <v>57</v>
      </c>
      <c r="C52" s="20" t="s">
        <v>93</v>
      </c>
      <c r="D52" s="81">
        <v>1000</v>
      </c>
      <c r="E52" s="67">
        <f t="shared" si="7"/>
        <v>4000</v>
      </c>
      <c r="F52" s="22">
        <f t="shared" ref="F52:I53" si="33">K52+P52</f>
        <v>1000</v>
      </c>
      <c r="G52" s="22">
        <f t="shared" si="33"/>
        <v>1000</v>
      </c>
      <c r="H52" s="22">
        <f t="shared" si="33"/>
        <v>1000</v>
      </c>
      <c r="I52" s="22">
        <f t="shared" si="33"/>
        <v>1000</v>
      </c>
      <c r="J52" s="22">
        <f>SUM(K52:N52)</f>
        <v>4000</v>
      </c>
      <c r="K52" s="78">
        <v>1000</v>
      </c>
      <c r="L52" s="22">
        <v>1000</v>
      </c>
      <c r="M52" s="22">
        <v>1000</v>
      </c>
      <c r="N52" s="22">
        <v>1000</v>
      </c>
      <c r="O52" s="22">
        <f t="shared" si="5"/>
        <v>0</v>
      </c>
      <c r="P52" s="22"/>
      <c r="Q52" s="22"/>
      <c r="R52" s="22"/>
      <c r="S52" s="22"/>
    </row>
    <row r="53" spans="1:19 16384:16384" ht="52.5" customHeight="1">
      <c r="A53" s="54"/>
      <c r="B53" s="65" t="s">
        <v>58</v>
      </c>
      <c r="C53" s="66" t="s">
        <v>59</v>
      </c>
      <c r="D53" s="76">
        <v>31293</v>
      </c>
      <c r="E53" s="67">
        <f t="shared" si="7"/>
        <v>128000</v>
      </c>
      <c r="F53" s="67">
        <f t="shared" si="33"/>
        <v>32000</v>
      </c>
      <c r="G53" s="67">
        <f t="shared" ref="G53:G54" si="34">L53+Q53</f>
        <v>32000</v>
      </c>
      <c r="H53" s="67">
        <f t="shared" ref="H53:H54" si="35">M53+R53</f>
        <v>32000</v>
      </c>
      <c r="I53" s="67">
        <f t="shared" ref="I53:I54" si="36">N53+S53</f>
        <v>32000</v>
      </c>
      <c r="J53" s="67">
        <f t="shared" ref="J53:J58" si="37">SUM(K53:N53)</f>
        <v>128000</v>
      </c>
      <c r="K53" s="76">
        <v>32000</v>
      </c>
      <c r="L53" s="67">
        <v>32000</v>
      </c>
      <c r="M53" s="67">
        <v>32000</v>
      </c>
      <c r="N53" s="67">
        <v>32000</v>
      </c>
      <c r="O53" s="22">
        <f t="shared" si="5"/>
        <v>0</v>
      </c>
      <c r="P53" s="22"/>
      <c r="Q53" s="22"/>
      <c r="R53" s="22"/>
      <c r="S53" s="22"/>
    </row>
    <row r="54" spans="1:19 16384:16384" ht="57.75" customHeight="1">
      <c r="A54" s="54"/>
      <c r="B54" s="65" t="s">
        <v>100</v>
      </c>
      <c r="C54" s="66" t="s">
        <v>60</v>
      </c>
      <c r="D54" s="76">
        <v>4000</v>
      </c>
      <c r="E54" s="67">
        <f t="shared" si="7"/>
        <v>18000</v>
      </c>
      <c r="F54" s="67">
        <f>K54+P54</f>
        <v>4500</v>
      </c>
      <c r="G54" s="67">
        <f t="shared" si="34"/>
        <v>4500</v>
      </c>
      <c r="H54" s="67">
        <f t="shared" si="35"/>
        <v>4500</v>
      </c>
      <c r="I54" s="67">
        <f t="shared" si="36"/>
        <v>4500</v>
      </c>
      <c r="J54" s="67">
        <f t="shared" si="37"/>
        <v>18000</v>
      </c>
      <c r="K54" s="76">
        <f>SUM(K55:K58)</f>
        <v>4500</v>
      </c>
      <c r="L54" s="67">
        <f t="shared" ref="L54:N54" si="38">SUM(L55:L58)</f>
        <v>4500</v>
      </c>
      <c r="M54" s="67">
        <f t="shared" si="38"/>
        <v>4500</v>
      </c>
      <c r="N54" s="67">
        <f t="shared" si="38"/>
        <v>4500</v>
      </c>
      <c r="O54" s="22">
        <f t="shared" si="5"/>
        <v>0</v>
      </c>
      <c r="P54" s="22"/>
      <c r="Q54" s="22"/>
      <c r="R54" s="22"/>
      <c r="S54" s="22"/>
      <c r="XFD54" s="59"/>
    </row>
    <row r="55" spans="1:19 16384:16384" ht="34.5" customHeight="1" outlineLevel="1">
      <c r="A55" s="54"/>
      <c r="B55" s="14" t="s">
        <v>98</v>
      </c>
      <c r="C55" s="62" t="s">
        <v>101</v>
      </c>
      <c r="D55" s="78"/>
      <c r="E55" s="22">
        <f>SUM(F55:I55)</f>
        <v>2854</v>
      </c>
      <c r="F55" s="25">
        <f t="shared" ref="F55:I58" si="39">K55+P55</f>
        <v>751</v>
      </c>
      <c r="G55" s="25">
        <f t="shared" si="39"/>
        <v>701</v>
      </c>
      <c r="H55" s="25">
        <f t="shared" si="39"/>
        <v>701</v>
      </c>
      <c r="I55" s="25">
        <f t="shared" si="39"/>
        <v>701</v>
      </c>
      <c r="J55" s="22">
        <f t="shared" si="37"/>
        <v>2854</v>
      </c>
      <c r="K55" s="77">
        <v>751</v>
      </c>
      <c r="L55" s="25">
        <v>701</v>
      </c>
      <c r="M55" s="25">
        <v>701</v>
      </c>
      <c r="N55" s="25">
        <v>701</v>
      </c>
      <c r="O55" s="22">
        <f t="shared" ref="O55:O58" si="40">SUM(P55:S55)</f>
        <v>0</v>
      </c>
      <c r="P55" s="22"/>
      <c r="Q55" s="22"/>
      <c r="R55" s="22"/>
      <c r="S55" s="22"/>
      <c r="XFD55" s="60"/>
    </row>
    <row r="56" spans="1:19 16384:16384" ht="34.5" customHeight="1" outlineLevel="1">
      <c r="A56" s="54"/>
      <c r="B56" s="14" t="s">
        <v>99</v>
      </c>
      <c r="C56" s="62" t="s">
        <v>102</v>
      </c>
      <c r="D56" s="78"/>
      <c r="E56" s="22">
        <f t="shared" ref="E56:E58" si="41">SUM(F56:I56)</f>
        <v>8281</v>
      </c>
      <c r="F56" s="25">
        <f t="shared" si="39"/>
        <v>2014</v>
      </c>
      <c r="G56" s="25">
        <f t="shared" si="39"/>
        <v>2089</v>
      </c>
      <c r="H56" s="25">
        <f t="shared" si="39"/>
        <v>2089</v>
      </c>
      <c r="I56" s="25">
        <f t="shared" si="39"/>
        <v>2089</v>
      </c>
      <c r="J56" s="22">
        <f t="shared" si="37"/>
        <v>8281</v>
      </c>
      <c r="K56" s="77">
        <v>2014</v>
      </c>
      <c r="L56" s="25">
        <v>2089</v>
      </c>
      <c r="M56" s="25">
        <v>2089</v>
      </c>
      <c r="N56" s="25">
        <v>2089</v>
      </c>
      <c r="O56" s="22">
        <f t="shared" si="40"/>
        <v>0</v>
      </c>
      <c r="P56" s="22"/>
      <c r="Q56" s="22"/>
      <c r="R56" s="22"/>
      <c r="S56" s="22"/>
      <c r="XFD56" s="60"/>
    </row>
    <row r="57" spans="1:19 16384:16384" ht="34.5" customHeight="1" outlineLevel="1">
      <c r="A57" s="54"/>
      <c r="B57" s="14" t="s">
        <v>104</v>
      </c>
      <c r="C57" s="62" t="s">
        <v>103</v>
      </c>
      <c r="D57" s="78"/>
      <c r="E57" s="22">
        <f t="shared" si="41"/>
        <v>3865</v>
      </c>
      <c r="F57" s="25">
        <f t="shared" si="39"/>
        <v>985</v>
      </c>
      <c r="G57" s="25">
        <f t="shared" si="39"/>
        <v>960</v>
      </c>
      <c r="H57" s="25">
        <f t="shared" si="39"/>
        <v>960</v>
      </c>
      <c r="I57" s="25">
        <f t="shared" si="39"/>
        <v>960</v>
      </c>
      <c r="J57" s="22">
        <f t="shared" si="37"/>
        <v>3865</v>
      </c>
      <c r="K57" s="77">
        <v>985</v>
      </c>
      <c r="L57" s="25">
        <v>960</v>
      </c>
      <c r="M57" s="25">
        <v>960</v>
      </c>
      <c r="N57" s="25">
        <v>960</v>
      </c>
      <c r="O57" s="22">
        <f t="shared" si="40"/>
        <v>0</v>
      </c>
      <c r="P57" s="22"/>
      <c r="Q57" s="22"/>
      <c r="R57" s="22"/>
      <c r="S57" s="22"/>
      <c r="XFD57" s="60"/>
    </row>
    <row r="58" spans="1:19 16384:16384" outlineLevel="1">
      <c r="A58" s="54"/>
      <c r="B58" s="14" t="s">
        <v>105</v>
      </c>
      <c r="C58" s="62" t="s">
        <v>103</v>
      </c>
      <c r="D58" s="78"/>
      <c r="E58" s="22">
        <f t="shared" si="41"/>
        <v>3000</v>
      </c>
      <c r="F58" s="25">
        <f t="shared" si="39"/>
        <v>750</v>
      </c>
      <c r="G58" s="25">
        <f t="shared" si="39"/>
        <v>750</v>
      </c>
      <c r="H58" s="25">
        <f t="shared" si="39"/>
        <v>750</v>
      </c>
      <c r="I58" s="25">
        <f t="shared" si="39"/>
        <v>750</v>
      </c>
      <c r="J58" s="22">
        <f t="shared" si="37"/>
        <v>3000</v>
      </c>
      <c r="K58" s="77">
        <v>750</v>
      </c>
      <c r="L58" s="25">
        <v>750</v>
      </c>
      <c r="M58" s="25">
        <v>750</v>
      </c>
      <c r="N58" s="25">
        <v>750</v>
      </c>
      <c r="O58" s="22">
        <f t="shared" si="40"/>
        <v>0</v>
      </c>
      <c r="P58" s="22"/>
      <c r="Q58" s="22"/>
      <c r="R58" s="22"/>
      <c r="S58" s="22"/>
    </row>
    <row r="60" spans="1:19 16384:16384">
      <c r="F60" s="68"/>
      <c r="G60" s="68"/>
      <c r="H60" s="68"/>
      <c r="I60" s="68"/>
      <c r="J60" s="68"/>
      <c r="K60" s="84"/>
      <c r="L60" s="68"/>
      <c r="M60" s="68"/>
      <c r="N60" s="68"/>
      <c r="O60" s="68">
        <f t="shared" ref="O60:S60" si="42">O54+O53+O26+O22+O10</f>
        <v>440</v>
      </c>
      <c r="P60" s="68">
        <f t="shared" si="42"/>
        <v>110</v>
      </c>
      <c r="Q60" s="68">
        <f t="shared" si="42"/>
        <v>110</v>
      </c>
      <c r="R60" s="68">
        <f t="shared" si="42"/>
        <v>110</v>
      </c>
      <c r="S60" s="68">
        <f t="shared" si="42"/>
        <v>110</v>
      </c>
    </row>
    <row r="65" spans="7:11">
      <c r="K65" s="84"/>
    </row>
    <row r="67" spans="7:11">
      <c r="G67" s="68"/>
    </row>
  </sheetData>
  <autoFilter ref="A8:AC52"/>
  <mergeCells count="10">
    <mergeCell ref="K7:N7"/>
    <mergeCell ref="O7:O8"/>
    <mergeCell ref="P7:S7"/>
    <mergeCell ref="B9:C9"/>
    <mergeCell ref="B3:C3"/>
    <mergeCell ref="B7:C7"/>
    <mergeCell ref="D7:D8"/>
    <mergeCell ref="E7:E8"/>
    <mergeCell ref="F7:I7"/>
    <mergeCell ref="J7:J8"/>
  </mergeCells>
  <pageMargins left="0.28999999999999998" right="0.32" top="0.2" bottom="0.27" header="0.3" footer="0.3"/>
  <pageSetup scale="42" fitToHeight="0" orientation="landscape" r:id="rId1"/>
</worksheet>
</file>

<file path=xl/worksheets/sheet4.xml><?xml version="1.0" encoding="utf-8"?>
<worksheet xmlns="http://schemas.openxmlformats.org/spreadsheetml/2006/main" xmlns:r="http://schemas.openxmlformats.org/officeDocument/2006/relationships">
  <sheetPr>
    <tabColor rgb="FFC00000"/>
  </sheetPr>
  <dimension ref="A3:XFD18"/>
  <sheetViews>
    <sheetView view="pageBreakPreview" topLeftCell="A6" zoomScale="60" zoomScaleNormal="100" workbookViewId="0">
      <pane xSplit="3" ySplit="3" topLeftCell="D9" activePane="bottomRight" state="frozen"/>
      <selection activeCell="A6" sqref="A6"/>
      <selection pane="topRight" activeCell="D6" sqref="D6"/>
      <selection pane="bottomLeft" activeCell="A9" sqref="A9"/>
      <selection pane="bottomRight" activeCell="I19" sqref="I19"/>
    </sheetView>
  </sheetViews>
  <sheetFormatPr defaultRowHeight="18"/>
  <cols>
    <col min="1" max="1" width="3.7109375" style="3" customWidth="1"/>
    <col min="2" max="2" width="57.85546875" style="3" customWidth="1"/>
    <col min="3" max="3" width="25.5703125" style="3" customWidth="1"/>
    <col min="4" max="4" width="19.42578125" style="3" customWidth="1"/>
    <col min="5" max="10" width="23" style="3" customWidth="1"/>
    <col min="11" max="14" width="20.85546875" style="3" customWidth="1"/>
    <col min="15" max="15" width="23" style="3" customWidth="1"/>
    <col min="16" max="19" width="20.85546875" style="3" customWidth="1"/>
    <col min="20" max="16384" width="9.140625" style="3"/>
  </cols>
  <sheetData>
    <row r="3" spans="1:19 16384:16384" s="1" customFormat="1">
      <c r="B3" s="127" t="s">
        <v>0</v>
      </c>
      <c r="C3" s="127"/>
      <c r="D3" s="13"/>
      <c r="K3" s="2"/>
      <c r="L3" s="2"/>
      <c r="M3" s="2"/>
      <c r="P3" s="2"/>
      <c r="Q3" s="2"/>
      <c r="R3" s="2"/>
    </row>
    <row r="4" spans="1:19 16384:16384" s="1" customFormat="1" ht="31.5" customHeight="1">
      <c r="B4" s="10" t="s">
        <v>1</v>
      </c>
      <c r="C4" s="2"/>
      <c r="D4" s="2"/>
      <c r="E4" s="2"/>
      <c r="F4" s="2"/>
      <c r="G4" s="2"/>
      <c r="H4" s="2"/>
      <c r="I4" s="2"/>
      <c r="J4" s="2"/>
      <c r="K4" s="2"/>
      <c r="L4" s="2"/>
      <c r="M4" s="2"/>
      <c r="N4" s="2"/>
      <c r="O4" s="2"/>
      <c r="P4" s="2"/>
      <c r="Q4" s="2"/>
      <c r="R4" s="2"/>
      <c r="S4" s="2"/>
    </row>
    <row r="5" spans="1:19 16384:16384" s="1" customFormat="1" ht="60.75" customHeight="1">
      <c r="B5" s="2" t="s">
        <v>2</v>
      </c>
      <c r="C5" s="2"/>
      <c r="D5" s="2"/>
      <c r="E5" s="2"/>
      <c r="F5" s="2"/>
      <c r="G5" s="2"/>
      <c r="H5" s="2"/>
      <c r="I5" s="2"/>
      <c r="J5" s="2"/>
      <c r="K5" s="2"/>
      <c r="L5" s="2"/>
      <c r="M5" s="2"/>
      <c r="N5" s="2"/>
      <c r="O5" s="2"/>
      <c r="P5" s="2"/>
      <c r="Q5" s="2"/>
      <c r="R5" s="2"/>
      <c r="S5" s="2"/>
    </row>
    <row r="6" spans="1:19 16384:16384" s="1" customFormat="1" ht="33.75" customHeight="1">
      <c r="B6" s="2"/>
      <c r="C6" s="2"/>
      <c r="D6" s="2"/>
      <c r="E6" s="2"/>
      <c r="F6" s="2"/>
      <c r="G6" s="2"/>
      <c r="H6" s="2"/>
      <c r="I6" s="2"/>
      <c r="J6" s="2"/>
      <c r="K6" s="2"/>
      <c r="L6" s="2"/>
      <c r="M6" s="2"/>
      <c r="N6" s="2"/>
      <c r="O6" s="2"/>
      <c r="P6" s="2"/>
      <c r="Q6" s="2"/>
      <c r="R6" s="2"/>
      <c r="S6" s="2"/>
    </row>
    <row r="7" spans="1:19 16384:16384" ht="36.75" customHeight="1">
      <c r="B7" s="139" t="s">
        <v>61</v>
      </c>
      <c r="C7" s="139"/>
      <c r="D7" s="136">
        <v>2015</v>
      </c>
      <c r="E7" s="136" t="s">
        <v>7</v>
      </c>
      <c r="F7" s="133" t="s">
        <v>3</v>
      </c>
      <c r="G7" s="134"/>
      <c r="H7" s="134"/>
      <c r="I7" s="135"/>
      <c r="J7" s="136" t="s">
        <v>7</v>
      </c>
      <c r="K7" s="133" t="s">
        <v>4</v>
      </c>
      <c r="L7" s="134"/>
      <c r="M7" s="134"/>
      <c r="N7" s="135"/>
      <c r="O7" s="136" t="s">
        <v>7</v>
      </c>
      <c r="P7" s="133" t="s">
        <v>63</v>
      </c>
      <c r="Q7" s="134"/>
      <c r="R7" s="134"/>
      <c r="S7" s="135"/>
    </row>
    <row r="8" spans="1:19 16384:16384" ht="39" customHeight="1">
      <c r="B8" s="12" t="s">
        <v>5</v>
      </c>
      <c r="C8" s="12" t="s">
        <v>6</v>
      </c>
      <c r="D8" s="137"/>
      <c r="E8" s="137"/>
      <c r="F8" s="11">
        <v>2016</v>
      </c>
      <c r="G8" s="11">
        <v>2017</v>
      </c>
      <c r="H8" s="11">
        <v>2018</v>
      </c>
      <c r="I8" s="11">
        <v>2019</v>
      </c>
      <c r="J8" s="137" t="s">
        <v>7</v>
      </c>
      <c r="K8" s="11">
        <v>2016</v>
      </c>
      <c r="L8" s="11">
        <v>2017</v>
      </c>
      <c r="M8" s="11">
        <v>2018</v>
      </c>
      <c r="N8" s="11">
        <v>2019</v>
      </c>
      <c r="O8" s="137" t="s">
        <v>7</v>
      </c>
      <c r="P8" s="11">
        <v>2016</v>
      </c>
      <c r="Q8" s="11">
        <v>2017</v>
      </c>
      <c r="R8" s="11">
        <v>2018</v>
      </c>
      <c r="S8" s="11">
        <v>2019</v>
      </c>
    </row>
    <row r="9" spans="1:19 16384:16384" ht="34.5" customHeight="1">
      <c r="A9" s="4"/>
      <c r="B9" s="16" t="s">
        <v>100</v>
      </c>
      <c r="C9" s="20" t="s">
        <v>60</v>
      </c>
      <c r="D9" s="21">
        <v>4000</v>
      </c>
      <c r="E9" s="21">
        <f>SUM(F9:I9)</f>
        <v>18000</v>
      </c>
      <c r="F9" s="21">
        <f>SUM(F10:F13)</f>
        <v>4500</v>
      </c>
      <c r="G9" s="21">
        <f t="shared" ref="G9:I9" si="0">SUM(G10:G13)</f>
        <v>4500</v>
      </c>
      <c r="H9" s="21">
        <f t="shared" si="0"/>
        <v>4500</v>
      </c>
      <c r="I9" s="21">
        <f t="shared" si="0"/>
        <v>4500</v>
      </c>
      <c r="J9" s="21">
        <f t="shared" ref="J9:J13" si="1">SUM(K9:N9)</f>
        <v>18000</v>
      </c>
      <c r="K9" s="21">
        <f>SUM(K10:K13)</f>
        <v>4500</v>
      </c>
      <c r="L9" s="21">
        <f t="shared" ref="L9:N9" si="2">SUM(L10:L13)</f>
        <v>4500</v>
      </c>
      <c r="M9" s="21">
        <f t="shared" si="2"/>
        <v>4500</v>
      </c>
      <c r="N9" s="21">
        <f t="shared" si="2"/>
        <v>4500</v>
      </c>
      <c r="O9" s="21">
        <f t="shared" ref="O9:O13" si="3">SUM(P9:S9)</f>
        <v>0</v>
      </c>
      <c r="P9" s="21"/>
      <c r="Q9" s="21"/>
      <c r="R9" s="21"/>
      <c r="S9" s="21"/>
      <c r="XFD9" s="5"/>
    </row>
    <row r="10" spans="1:19 16384:16384" ht="34.5" customHeight="1">
      <c r="A10" s="4"/>
      <c r="B10" s="17" t="s">
        <v>98</v>
      </c>
      <c r="C10" s="20" t="s">
        <v>101</v>
      </c>
      <c r="D10" s="21"/>
      <c r="E10" s="21">
        <f>SUM(F10:I10)</f>
        <v>2854</v>
      </c>
      <c r="F10" s="24">
        <f t="shared" ref="F10:I13" si="4">K10+P10</f>
        <v>751</v>
      </c>
      <c r="G10" s="24">
        <f t="shared" si="4"/>
        <v>701</v>
      </c>
      <c r="H10" s="24">
        <f t="shared" si="4"/>
        <v>701</v>
      </c>
      <c r="I10" s="24">
        <f t="shared" si="4"/>
        <v>701</v>
      </c>
      <c r="J10" s="21">
        <f t="shared" si="1"/>
        <v>2854</v>
      </c>
      <c r="K10" s="24">
        <v>751</v>
      </c>
      <c r="L10" s="24">
        <v>701</v>
      </c>
      <c r="M10" s="24">
        <v>701</v>
      </c>
      <c r="N10" s="24">
        <v>701</v>
      </c>
      <c r="O10" s="21">
        <f t="shared" si="3"/>
        <v>0</v>
      </c>
      <c r="P10" s="21"/>
      <c r="Q10" s="21"/>
      <c r="R10" s="21"/>
      <c r="S10" s="21"/>
      <c r="XFD10" s="23"/>
    </row>
    <row r="11" spans="1:19 16384:16384" ht="34.5" customHeight="1">
      <c r="A11" s="4"/>
      <c r="B11" s="17" t="s">
        <v>99</v>
      </c>
      <c r="C11" s="20" t="s">
        <v>102</v>
      </c>
      <c r="D11" s="21"/>
      <c r="E11" s="21">
        <f t="shared" ref="E11:E13" si="5">SUM(F11:I11)</f>
        <v>8281</v>
      </c>
      <c r="F11" s="24">
        <f t="shared" si="4"/>
        <v>2014</v>
      </c>
      <c r="G11" s="24">
        <f t="shared" si="4"/>
        <v>2089</v>
      </c>
      <c r="H11" s="24">
        <f t="shared" si="4"/>
        <v>2089</v>
      </c>
      <c r="I11" s="24">
        <f t="shared" si="4"/>
        <v>2089</v>
      </c>
      <c r="J11" s="21">
        <f t="shared" si="1"/>
        <v>8281</v>
      </c>
      <c r="K11" s="24">
        <v>2014</v>
      </c>
      <c r="L11" s="24">
        <v>2089</v>
      </c>
      <c r="M11" s="24">
        <v>2089</v>
      </c>
      <c r="N11" s="24">
        <v>2089</v>
      </c>
      <c r="O11" s="21">
        <f t="shared" si="3"/>
        <v>0</v>
      </c>
      <c r="P11" s="21"/>
      <c r="Q11" s="21"/>
      <c r="R11" s="21"/>
      <c r="S11" s="21"/>
      <c r="XFD11" s="23"/>
    </row>
    <row r="12" spans="1:19 16384:16384" ht="34.5" customHeight="1">
      <c r="A12" s="4"/>
      <c r="B12" s="17" t="s">
        <v>104</v>
      </c>
      <c r="C12" s="20" t="s">
        <v>103</v>
      </c>
      <c r="D12" s="21"/>
      <c r="E12" s="21">
        <f t="shared" si="5"/>
        <v>3865</v>
      </c>
      <c r="F12" s="24">
        <f t="shared" si="4"/>
        <v>985</v>
      </c>
      <c r="G12" s="24">
        <f t="shared" si="4"/>
        <v>960</v>
      </c>
      <c r="H12" s="24">
        <f t="shared" si="4"/>
        <v>960</v>
      </c>
      <c r="I12" s="24">
        <f t="shared" si="4"/>
        <v>960</v>
      </c>
      <c r="J12" s="21">
        <f t="shared" si="1"/>
        <v>3865</v>
      </c>
      <c r="K12" s="24">
        <v>985</v>
      </c>
      <c r="L12" s="24">
        <v>960</v>
      </c>
      <c r="M12" s="24">
        <v>960</v>
      </c>
      <c r="N12" s="24">
        <v>960</v>
      </c>
      <c r="O12" s="21">
        <f t="shared" si="3"/>
        <v>0</v>
      </c>
      <c r="P12" s="21"/>
      <c r="Q12" s="21"/>
      <c r="R12" s="21"/>
      <c r="S12" s="21"/>
      <c r="XFD12" s="23"/>
    </row>
    <row r="13" spans="1:19 16384:16384" ht="36">
      <c r="A13" s="4"/>
      <c r="B13" s="17" t="s">
        <v>105</v>
      </c>
      <c r="C13" s="20" t="s">
        <v>103</v>
      </c>
      <c r="D13" s="21"/>
      <c r="E13" s="21">
        <f t="shared" si="5"/>
        <v>3000</v>
      </c>
      <c r="F13" s="24">
        <f t="shared" si="4"/>
        <v>750</v>
      </c>
      <c r="G13" s="24">
        <f t="shared" si="4"/>
        <v>750</v>
      </c>
      <c r="H13" s="24">
        <f t="shared" si="4"/>
        <v>750</v>
      </c>
      <c r="I13" s="24">
        <f t="shared" si="4"/>
        <v>750</v>
      </c>
      <c r="J13" s="21">
        <f t="shared" si="1"/>
        <v>3000</v>
      </c>
      <c r="K13" s="24">
        <v>750</v>
      </c>
      <c r="L13" s="24">
        <v>750</v>
      </c>
      <c r="M13" s="24">
        <v>750</v>
      </c>
      <c r="N13" s="24">
        <v>750</v>
      </c>
      <c r="O13" s="21">
        <f t="shared" si="3"/>
        <v>0</v>
      </c>
      <c r="P13" s="21"/>
      <c r="Q13" s="21"/>
      <c r="R13" s="21"/>
      <c r="S13" s="21"/>
    </row>
    <row r="18" spans="2:11" ht="156.75" customHeight="1">
      <c r="B18" s="138" t="s">
        <v>106</v>
      </c>
      <c r="C18" s="138"/>
      <c r="D18" s="138"/>
      <c r="E18" s="138"/>
      <c r="F18" s="138"/>
      <c r="G18" s="138"/>
      <c r="H18" s="138"/>
      <c r="I18" s="138"/>
      <c r="J18" s="138"/>
      <c r="K18" s="138"/>
    </row>
  </sheetData>
  <autoFilter ref="A8:AC8"/>
  <mergeCells count="10">
    <mergeCell ref="K7:N7"/>
    <mergeCell ref="O7:O8"/>
    <mergeCell ref="P7:S7"/>
    <mergeCell ref="B18:K18"/>
    <mergeCell ref="B3:C3"/>
    <mergeCell ref="B7:C7"/>
    <mergeCell ref="D7:D8"/>
    <mergeCell ref="E7:E8"/>
    <mergeCell ref="F7:I7"/>
    <mergeCell ref="J7:J8"/>
  </mergeCells>
  <pageMargins left="0.28999999999999998" right="0.32" top="0.2" bottom="0.27" header="0.3" footer="0.3"/>
  <pageSetup scale="34" fitToHeight="50" orientation="landscape" r:id="rId1"/>
</worksheet>
</file>

<file path=xl/worksheets/sheet5.xml><?xml version="1.0" encoding="utf-8"?>
<worksheet xmlns="http://schemas.openxmlformats.org/spreadsheetml/2006/main" xmlns:r="http://schemas.openxmlformats.org/officeDocument/2006/relationships">
  <sheetPr>
    <pageSetUpPr fitToPage="1"/>
  </sheetPr>
  <dimension ref="B2:K52"/>
  <sheetViews>
    <sheetView view="pageBreakPreview" topLeftCell="A37" zoomScaleNormal="100" zoomScaleSheetLayoutView="100" workbookViewId="0">
      <selection activeCell="I39" sqref="I39"/>
    </sheetView>
  </sheetViews>
  <sheetFormatPr defaultRowHeight="15"/>
  <cols>
    <col min="1" max="1" width="2.85546875" customWidth="1"/>
    <col min="2" max="2" width="54.7109375" style="31" customWidth="1"/>
    <col min="3" max="3" width="15" style="31" bestFit="1" customWidth="1"/>
    <col min="4" max="10" width="14.5703125" style="31" customWidth="1"/>
    <col min="11" max="11" width="14.5703125" customWidth="1"/>
  </cols>
  <sheetData>
    <row r="2" spans="2:11">
      <c r="C2" s="148">
        <v>2016</v>
      </c>
      <c r="D2" s="148"/>
      <c r="E2" s="148"/>
      <c r="F2" s="148"/>
      <c r="G2" s="148"/>
      <c r="H2" s="148"/>
    </row>
    <row r="4" spans="2:11">
      <c r="B4" s="141" t="s">
        <v>111</v>
      </c>
      <c r="C4" s="142" t="s">
        <v>7</v>
      </c>
      <c r="D4" s="142"/>
      <c r="E4" s="143">
        <v>2.2999999999999998</v>
      </c>
      <c r="F4" s="143"/>
      <c r="G4" s="144">
        <v>2.4</v>
      </c>
      <c r="H4" s="144"/>
      <c r="I4" s="142" t="s">
        <v>120</v>
      </c>
      <c r="J4" s="142"/>
      <c r="K4" s="142"/>
    </row>
    <row r="5" spans="2:11">
      <c r="B5" s="141"/>
      <c r="C5" s="142"/>
      <c r="D5" s="142"/>
      <c r="E5" s="142" t="s">
        <v>119</v>
      </c>
      <c r="F5" s="142"/>
      <c r="G5" s="142" t="s">
        <v>110</v>
      </c>
      <c r="H5" s="142"/>
      <c r="I5" s="142"/>
      <c r="J5" s="142"/>
      <c r="K5" s="142"/>
    </row>
    <row r="6" spans="2:11" ht="21" customHeight="1">
      <c r="B6" s="141"/>
      <c r="C6" s="38" t="s">
        <v>108</v>
      </c>
      <c r="D6" s="38" t="s">
        <v>109</v>
      </c>
      <c r="E6" s="38" t="s">
        <v>108</v>
      </c>
      <c r="F6" s="38" t="s">
        <v>109</v>
      </c>
      <c r="G6" s="38" t="s">
        <v>108</v>
      </c>
      <c r="H6" s="38" t="s">
        <v>109</v>
      </c>
      <c r="I6" s="38" t="s">
        <v>7</v>
      </c>
      <c r="J6" s="38" t="s">
        <v>119</v>
      </c>
      <c r="K6" s="38" t="s">
        <v>110</v>
      </c>
    </row>
    <row r="7" spans="2:11" ht="18" customHeight="1">
      <c r="B7" s="36" t="s">
        <v>118</v>
      </c>
      <c r="C7" s="35">
        <f t="shared" ref="C7:D12" si="0">E7+G7</f>
        <v>478915</v>
      </c>
      <c r="D7" s="35">
        <f t="shared" si="0"/>
        <v>0</v>
      </c>
      <c r="E7" s="35">
        <v>35000</v>
      </c>
      <c r="F7" s="35"/>
      <c r="G7" s="37">
        <v>443915</v>
      </c>
      <c r="H7" s="35"/>
      <c r="I7" s="35">
        <f t="shared" ref="I7:I12" si="1">J7+K7</f>
        <v>1101504.5</v>
      </c>
      <c r="J7" s="35">
        <f t="shared" ref="J7:J12" si="2">E7*$E$4+F7*$G$4</f>
        <v>80500</v>
      </c>
      <c r="K7" s="35">
        <f t="shared" ref="K7:K12" si="3">G7*$E$4+H7*$G$4</f>
        <v>1021004.4999999999</v>
      </c>
    </row>
    <row r="8" spans="2:11" ht="18" customHeight="1">
      <c r="B8" s="36" t="s">
        <v>117</v>
      </c>
      <c r="C8" s="35">
        <f t="shared" si="0"/>
        <v>0</v>
      </c>
      <c r="D8" s="35">
        <f t="shared" si="0"/>
        <v>398628</v>
      </c>
      <c r="E8" s="35"/>
      <c r="F8" s="35">
        <v>30000</v>
      </c>
      <c r="G8" s="35"/>
      <c r="H8" s="37">
        <v>368628</v>
      </c>
      <c r="I8" s="35">
        <f t="shared" si="1"/>
        <v>956707.2</v>
      </c>
      <c r="J8" s="35">
        <f t="shared" si="2"/>
        <v>72000</v>
      </c>
      <c r="K8" s="35">
        <f t="shared" si="3"/>
        <v>884707.2</v>
      </c>
    </row>
    <row r="9" spans="2:11" ht="18" customHeight="1">
      <c r="B9" s="36" t="s">
        <v>116</v>
      </c>
      <c r="C9" s="35">
        <f t="shared" si="0"/>
        <v>0</v>
      </c>
      <c r="D9" s="35">
        <f t="shared" si="0"/>
        <v>15000</v>
      </c>
      <c r="E9" s="35"/>
      <c r="F9" s="35">
        <v>15000</v>
      </c>
      <c r="G9" s="35"/>
      <c r="H9" s="35"/>
      <c r="I9" s="35">
        <f t="shared" si="1"/>
        <v>36000</v>
      </c>
      <c r="J9" s="35">
        <f t="shared" si="2"/>
        <v>36000</v>
      </c>
      <c r="K9" s="35">
        <f t="shared" si="3"/>
        <v>0</v>
      </c>
    </row>
    <row r="10" spans="2:11" ht="18" customHeight="1">
      <c r="B10" s="36" t="s">
        <v>115</v>
      </c>
      <c r="C10" s="35">
        <f t="shared" si="0"/>
        <v>20000</v>
      </c>
      <c r="D10" s="35">
        <f t="shared" si="0"/>
        <v>0</v>
      </c>
      <c r="E10" s="37">
        <v>20000</v>
      </c>
      <c r="F10" s="35"/>
      <c r="G10" s="35"/>
      <c r="H10" s="35"/>
      <c r="I10" s="35">
        <f t="shared" si="1"/>
        <v>46000</v>
      </c>
      <c r="J10" s="35">
        <f t="shared" si="2"/>
        <v>46000</v>
      </c>
      <c r="K10" s="35">
        <f t="shared" si="3"/>
        <v>0</v>
      </c>
    </row>
    <row r="11" spans="2:11" ht="18" customHeight="1">
      <c r="B11" s="36" t="s">
        <v>114</v>
      </c>
      <c r="C11" s="35">
        <f t="shared" si="0"/>
        <v>3500</v>
      </c>
      <c r="D11" s="35">
        <f t="shared" si="0"/>
        <v>0</v>
      </c>
      <c r="E11" s="35">
        <v>3500</v>
      </c>
      <c r="F11" s="35"/>
      <c r="G11" s="35"/>
      <c r="H11" s="35"/>
      <c r="I11" s="35">
        <f t="shared" si="1"/>
        <v>8049.9999999999991</v>
      </c>
      <c r="J11" s="35">
        <f t="shared" si="2"/>
        <v>8049.9999999999991</v>
      </c>
      <c r="K11" s="35">
        <f t="shared" si="3"/>
        <v>0</v>
      </c>
    </row>
    <row r="12" spans="2:11" ht="35.25" customHeight="1">
      <c r="B12" s="36" t="s">
        <v>113</v>
      </c>
      <c r="C12" s="35">
        <f t="shared" si="0"/>
        <v>0</v>
      </c>
      <c r="D12" s="35">
        <f t="shared" si="0"/>
        <v>0</v>
      </c>
      <c r="E12" s="35"/>
      <c r="F12" s="35"/>
      <c r="G12" s="35"/>
      <c r="H12" s="35"/>
      <c r="I12" s="35">
        <f t="shared" si="1"/>
        <v>0</v>
      </c>
      <c r="J12" s="35">
        <f t="shared" si="2"/>
        <v>0</v>
      </c>
      <c r="K12" s="35">
        <f t="shared" si="3"/>
        <v>0</v>
      </c>
    </row>
    <row r="13" spans="2:11" ht="20.25" customHeight="1">
      <c r="B13" s="34" t="s">
        <v>7</v>
      </c>
      <c r="C13" s="32">
        <f t="shared" ref="C13:K13" si="4">SUM(C7:C12)</f>
        <v>502415</v>
      </c>
      <c r="D13" s="32">
        <f t="shared" si="4"/>
        <v>413628</v>
      </c>
      <c r="E13" s="32">
        <f t="shared" si="4"/>
        <v>58500</v>
      </c>
      <c r="F13" s="32">
        <f t="shared" si="4"/>
        <v>45000</v>
      </c>
      <c r="G13" s="32">
        <f t="shared" si="4"/>
        <v>443915</v>
      </c>
      <c r="H13" s="32">
        <f t="shared" si="4"/>
        <v>368628</v>
      </c>
      <c r="I13" s="33">
        <f t="shared" si="4"/>
        <v>2148261.7000000002</v>
      </c>
      <c r="J13" s="32">
        <f t="shared" si="4"/>
        <v>242550</v>
      </c>
      <c r="K13" s="32">
        <f t="shared" si="4"/>
        <v>1905711.6999999997</v>
      </c>
    </row>
    <row r="16" spans="2:11">
      <c r="C16" s="140">
        <v>2017</v>
      </c>
      <c r="D16" s="140"/>
      <c r="E16" s="140"/>
      <c r="F16" s="140"/>
      <c r="G16" s="140"/>
      <c r="H16" s="140"/>
    </row>
    <row r="17" spans="2:11">
      <c r="B17" s="141" t="s">
        <v>111</v>
      </c>
      <c r="C17" s="142" t="s">
        <v>7</v>
      </c>
      <c r="D17" s="142"/>
      <c r="E17" s="143">
        <f ca="1">'საწევროები -ჯუნა'!E17:F17</f>
        <v>2.2999999999999998</v>
      </c>
      <c r="F17" s="143"/>
      <c r="G17" s="146">
        <f ca="1">'საწევროები -ჯუნა'!G17:H17</f>
        <v>2.4</v>
      </c>
      <c r="H17" s="147"/>
      <c r="I17" s="142" t="s">
        <v>120</v>
      </c>
      <c r="J17" s="142"/>
      <c r="K17" s="142"/>
    </row>
    <row r="18" spans="2:11">
      <c r="B18" s="141"/>
      <c r="C18" s="142"/>
      <c r="D18" s="142"/>
      <c r="E18" s="142" t="s">
        <v>119</v>
      </c>
      <c r="F18" s="142"/>
      <c r="G18" s="142" t="s">
        <v>110</v>
      </c>
      <c r="H18" s="142"/>
      <c r="I18" s="142"/>
      <c r="J18" s="142"/>
      <c r="K18" s="142"/>
    </row>
    <row r="19" spans="2:11">
      <c r="B19" s="141"/>
      <c r="C19" s="38" t="s">
        <v>108</v>
      </c>
      <c r="D19" s="38" t="s">
        <v>109</v>
      </c>
      <c r="E19" s="38" t="s">
        <v>108</v>
      </c>
      <c r="F19" s="38" t="s">
        <v>109</v>
      </c>
      <c r="G19" s="38" t="s">
        <v>108</v>
      </c>
      <c r="H19" s="38" t="s">
        <v>109</v>
      </c>
      <c r="I19" s="38" t="s">
        <v>7</v>
      </c>
      <c r="J19" s="38" t="s">
        <v>119</v>
      </c>
      <c r="K19" s="38" t="s">
        <v>110</v>
      </c>
    </row>
    <row r="20" spans="2:11">
      <c r="B20" s="36" t="s">
        <v>118</v>
      </c>
      <c r="C20" s="35">
        <f t="shared" ref="C20:D25" si="5">E20+G20</f>
        <v>478915</v>
      </c>
      <c r="D20" s="35">
        <f t="shared" si="5"/>
        <v>0</v>
      </c>
      <c r="E20" s="35">
        <v>35000</v>
      </c>
      <c r="F20" s="35"/>
      <c r="G20" s="37">
        <v>443915</v>
      </c>
      <c r="H20" s="35"/>
      <c r="I20" s="35">
        <f t="shared" ref="I20:I25" si="6">J20+K20</f>
        <v>1101504.5</v>
      </c>
      <c r="J20" s="35">
        <f t="shared" ref="J20:J25" si="7">E20*$E$4+F20*$G$4</f>
        <v>80500</v>
      </c>
      <c r="K20" s="35">
        <f t="shared" ref="K20:K25" si="8">G20*$E$4+H20*$G$4</f>
        <v>1021004.4999999999</v>
      </c>
    </row>
    <row r="21" spans="2:11">
      <c r="B21" s="36" t="s">
        <v>117</v>
      </c>
      <c r="C21" s="35">
        <f t="shared" si="5"/>
        <v>0</v>
      </c>
      <c r="D21" s="35">
        <f t="shared" si="5"/>
        <v>460066</v>
      </c>
      <c r="E21" s="35"/>
      <c r="F21" s="35">
        <v>30000</v>
      </c>
      <c r="G21" s="35"/>
      <c r="H21" s="37">
        <v>430066</v>
      </c>
      <c r="I21" s="35">
        <f t="shared" si="6"/>
        <v>1104158.3999999999</v>
      </c>
      <c r="J21" s="35">
        <f t="shared" si="7"/>
        <v>72000</v>
      </c>
      <c r="K21" s="35">
        <f t="shared" si="8"/>
        <v>1032158.3999999999</v>
      </c>
    </row>
    <row r="22" spans="2:11">
      <c r="B22" s="36" t="s">
        <v>116</v>
      </c>
      <c r="C22" s="35">
        <f t="shared" si="5"/>
        <v>0</v>
      </c>
      <c r="D22" s="35">
        <f t="shared" si="5"/>
        <v>15000</v>
      </c>
      <c r="E22" s="35"/>
      <c r="F22" s="35">
        <v>15000</v>
      </c>
      <c r="G22" s="35"/>
      <c r="H22" s="35"/>
      <c r="I22" s="35">
        <f t="shared" si="6"/>
        <v>36000</v>
      </c>
      <c r="J22" s="35">
        <f t="shared" si="7"/>
        <v>36000</v>
      </c>
      <c r="K22" s="35">
        <f t="shared" si="8"/>
        <v>0</v>
      </c>
    </row>
    <row r="23" spans="2:11">
      <c r="B23" s="36" t="s">
        <v>115</v>
      </c>
      <c r="C23" s="35">
        <f t="shared" si="5"/>
        <v>20000</v>
      </c>
      <c r="D23" s="35">
        <f t="shared" si="5"/>
        <v>0</v>
      </c>
      <c r="E23" s="37">
        <v>20000</v>
      </c>
      <c r="F23" s="35"/>
      <c r="G23" s="35"/>
      <c r="H23" s="35"/>
      <c r="I23" s="35">
        <f t="shared" si="6"/>
        <v>46000</v>
      </c>
      <c r="J23" s="35">
        <f t="shared" si="7"/>
        <v>46000</v>
      </c>
      <c r="K23" s="35">
        <f t="shared" si="8"/>
        <v>0</v>
      </c>
    </row>
    <row r="24" spans="2:11">
      <c r="B24" s="36" t="s">
        <v>114</v>
      </c>
      <c r="C24" s="35">
        <f t="shared" si="5"/>
        <v>3500</v>
      </c>
      <c r="D24" s="35">
        <f t="shared" si="5"/>
        <v>0</v>
      </c>
      <c r="E24" s="35">
        <v>3500</v>
      </c>
      <c r="F24" s="35"/>
      <c r="G24" s="35"/>
      <c r="H24" s="35"/>
      <c r="I24" s="35">
        <f t="shared" si="6"/>
        <v>8049.9999999999991</v>
      </c>
      <c r="J24" s="35">
        <f t="shared" si="7"/>
        <v>8049.9999999999991</v>
      </c>
      <c r="K24" s="35">
        <f t="shared" si="8"/>
        <v>0</v>
      </c>
    </row>
    <row r="25" spans="2:11" ht="45">
      <c r="B25" s="36" t="s">
        <v>113</v>
      </c>
      <c r="C25" s="35">
        <f t="shared" si="5"/>
        <v>900</v>
      </c>
      <c r="D25" s="35">
        <f t="shared" si="5"/>
        <v>0</v>
      </c>
      <c r="E25" s="35">
        <v>900</v>
      </c>
      <c r="F25" s="35"/>
      <c r="G25" s="35"/>
      <c r="H25" s="35"/>
      <c r="I25" s="35">
        <f t="shared" si="6"/>
        <v>2070</v>
      </c>
      <c r="J25" s="35">
        <f t="shared" si="7"/>
        <v>2070</v>
      </c>
      <c r="K25" s="35">
        <f t="shared" si="8"/>
        <v>0</v>
      </c>
    </row>
    <row r="26" spans="2:11">
      <c r="B26" s="34" t="s">
        <v>7</v>
      </c>
      <c r="C26" s="32">
        <f t="shared" ref="C26:K26" si="9">SUM(C20:C25)</f>
        <v>503315</v>
      </c>
      <c r="D26" s="32">
        <f t="shared" si="9"/>
        <v>475066</v>
      </c>
      <c r="E26" s="32">
        <f t="shared" si="9"/>
        <v>59400</v>
      </c>
      <c r="F26" s="32">
        <f t="shared" si="9"/>
        <v>45000</v>
      </c>
      <c r="G26" s="32">
        <f t="shared" si="9"/>
        <v>443915</v>
      </c>
      <c r="H26" s="32">
        <f t="shared" si="9"/>
        <v>430066</v>
      </c>
      <c r="I26" s="33">
        <f t="shared" si="9"/>
        <v>2297782.9</v>
      </c>
      <c r="J26" s="32">
        <f t="shared" si="9"/>
        <v>244620</v>
      </c>
      <c r="K26" s="32">
        <f t="shared" si="9"/>
        <v>2053162.9</v>
      </c>
    </row>
    <row r="29" spans="2:11">
      <c r="C29" s="140" t="s">
        <v>122</v>
      </c>
      <c r="D29" s="140"/>
      <c r="E29" s="140"/>
      <c r="F29" s="140"/>
      <c r="G29" s="140"/>
      <c r="H29" s="140"/>
      <c r="I29" s="140"/>
    </row>
    <row r="30" spans="2:11">
      <c r="B30" s="141" t="s">
        <v>111</v>
      </c>
      <c r="C30" s="142" t="s">
        <v>7</v>
      </c>
      <c r="D30" s="142"/>
      <c r="E30" s="143">
        <f ca="1">'საწევროები -ჯუნა'!E30:F30</f>
        <v>2.2999999999999998</v>
      </c>
      <c r="F30" s="143"/>
      <c r="G30" s="144">
        <f ca="1">'საწევროები -ჯუნა'!G30:H30</f>
        <v>2.4</v>
      </c>
      <c r="H30" s="144"/>
      <c r="I30" s="142" t="s">
        <v>120</v>
      </c>
      <c r="J30" s="142"/>
      <c r="K30" s="142"/>
    </row>
    <row r="31" spans="2:11">
      <c r="B31" s="141"/>
      <c r="C31" s="142"/>
      <c r="D31" s="142"/>
      <c r="E31" s="142" t="s">
        <v>119</v>
      </c>
      <c r="F31" s="142"/>
      <c r="G31" s="142" t="s">
        <v>110</v>
      </c>
      <c r="H31" s="142"/>
      <c r="I31" s="142"/>
      <c r="J31" s="142"/>
      <c r="K31" s="142"/>
    </row>
    <row r="32" spans="2:11">
      <c r="B32" s="141"/>
      <c r="C32" s="38" t="s">
        <v>108</v>
      </c>
      <c r="D32" s="38" t="s">
        <v>109</v>
      </c>
      <c r="E32" s="38" t="s">
        <v>108</v>
      </c>
      <c r="F32" s="38" t="s">
        <v>109</v>
      </c>
      <c r="G32" s="38" t="s">
        <v>108</v>
      </c>
      <c r="H32" s="38" t="s">
        <v>109</v>
      </c>
      <c r="I32" s="38" t="s">
        <v>7</v>
      </c>
      <c r="J32" s="38" t="s">
        <v>119</v>
      </c>
      <c r="K32" s="38" t="s">
        <v>110</v>
      </c>
    </row>
    <row r="33" spans="2:11">
      <c r="B33" s="36" t="s">
        <v>118</v>
      </c>
      <c r="C33" s="35">
        <f t="shared" ref="C33:D38" si="10">E33+G33</f>
        <v>478915</v>
      </c>
      <c r="D33" s="35">
        <f t="shared" si="10"/>
        <v>0</v>
      </c>
      <c r="E33" s="35">
        <v>35000</v>
      </c>
      <c r="F33" s="35"/>
      <c r="G33" s="37">
        <v>443915</v>
      </c>
      <c r="H33" s="35"/>
      <c r="I33" s="35">
        <f t="shared" ref="I33:I38" si="11">J33+K33</f>
        <v>1101504.5</v>
      </c>
      <c r="J33" s="35">
        <f t="shared" ref="J33:J38" si="12">E33*$E$4+F33*$G$4</f>
        <v>80500</v>
      </c>
      <c r="K33" s="35">
        <f t="shared" ref="K33:K38" si="13">G33*$E$4+H33*$G$4</f>
        <v>1021004.4999999999</v>
      </c>
    </row>
    <row r="34" spans="2:11">
      <c r="B34" s="36" t="s">
        <v>117</v>
      </c>
      <c r="C34" s="35">
        <f t="shared" si="10"/>
        <v>0</v>
      </c>
      <c r="D34" s="35">
        <f t="shared" si="10"/>
        <v>460066</v>
      </c>
      <c r="E34" s="35"/>
      <c r="F34" s="35">
        <v>30000</v>
      </c>
      <c r="G34" s="35"/>
      <c r="H34" s="37">
        <v>430066</v>
      </c>
      <c r="I34" s="35">
        <f t="shared" si="11"/>
        <v>1104158.3999999999</v>
      </c>
      <c r="J34" s="35">
        <f t="shared" si="12"/>
        <v>72000</v>
      </c>
      <c r="K34" s="35">
        <f t="shared" si="13"/>
        <v>1032158.3999999999</v>
      </c>
    </row>
    <row r="35" spans="2:11">
      <c r="B35" s="36" t="s">
        <v>116</v>
      </c>
      <c r="C35" s="35">
        <f t="shared" si="10"/>
        <v>0</v>
      </c>
      <c r="D35" s="35">
        <f t="shared" si="10"/>
        <v>15000</v>
      </c>
      <c r="E35" s="35"/>
      <c r="F35" s="35">
        <v>15000</v>
      </c>
      <c r="G35" s="35"/>
      <c r="H35" s="35"/>
      <c r="I35" s="35">
        <f t="shared" si="11"/>
        <v>36000</v>
      </c>
      <c r="J35" s="35">
        <f t="shared" si="12"/>
        <v>36000</v>
      </c>
      <c r="K35" s="35">
        <f t="shared" si="13"/>
        <v>0</v>
      </c>
    </row>
    <row r="36" spans="2:11">
      <c r="B36" s="36" t="s">
        <v>115</v>
      </c>
      <c r="C36" s="35">
        <f t="shared" si="10"/>
        <v>0</v>
      </c>
      <c r="D36" s="35">
        <f t="shared" si="10"/>
        <v>0</v>
      </c>
      <c r="E36" s="35"/>
      <c r="F36" s="35"/>
      <c r="G36" s="35"/>
      <c r="H36" s="35"/>
      <c r="I36" s="35">
        <f t="shared" si="11"/>
        <v>0</v>
      </c>
      <c r="J36" s="35">
        <f t="shared" si="12"/>
        <v>0</v>
      </c>
      <c r="K36" s="35">
        <f t="shared" si="13"/>
        <v>0</v>
      </c>
    </row>
    <row r="37" spans="2:11">
      <c r="B37" s="36" t="s">
        <v>114</v>
      </c>
      <c r="C37" s="35">
        <f t="shared" si="10"/>
        <v>3500</v>
      </c>
      <c r="D37" s="35">
        <f t="shared" si="10"/>
        <v>0</v>
      </c>
      <c r="E37" s="35">
        <v>3500</v>
      </c>
      <c r="F37" s="35"/>
      <c r="G37" s="35"/>
      <c r="H37" s="35"/>
      <c r="I37" s="35">
        <f t="shared" si="11"/>
        <v>8049.9999999999991</v>
      </c>
      <c r="J37" s="35">
        <f t="shared" si="12"/>
        <v>8049.9999999999991</v>
      </c>
      <c r="K37" s="35">
        <f t="shared" si="13"/>
        <v>0</v>
      </c>
    </row>
    <row r="38" spans="2:11" ht="45">
      <c r="B38" s="36" t="s">
        <v>113</v>
      </c>
      <c r="C38" s="35">
        <f t="shared" si="10"/>
        <v>0</v>
      </c>
      <c r="D38" s="35">
        <f t="shared" si="10"/>
        <v>0</v>
      </c>
      <c r="E38" s="35"/>
      <c r="F38" s="35"/>
      <c r="G38" s="35"/>
      <c r="H38" s="35"/>
      <c r="I38" s="35">
        <f t="shared" si="11"/>
        <v>0</v>
      </c>
      <c r="J38" s="35">
        <f t="shared" si="12"/>
        <v>0</v>
      </c>
      <c r="K38" s="35">
        <f t="shared" si="13"/>
        <v>0</v>
      </c>
    </row>
    <row r="39" spans="2:11">
      <c r="B39" s="34" t="s">
        <v>7</v>
      </c>
      <c r="C39" s="32">
        <f t="shared" ref="C39:K39" si="14">SUM(C33:C38)</f>
        <v>482415</v>
      </c>
      <c r="D39" s="32">
        <f t="shared" si="14"/>
        <v>475066</v>
      </c>
      <c r="E39" s="32">
        <f t="shared" si="14"/>
        <v>38500</v>
      </c>
      <c r="F39" s="32">
        <f t="shared" si="14"/>
        <v>45000</v>
      </c>
      <c r="G39" s="32">
        <f t="shared" si="14"/>
        <v>443915</v>
      </c>
      <c r="H39" s="32">
        <f t="shared" si="14"/>
        <v>430066</v>
      </c>
      <c r="I39" s="33">
        <f t="shared" si="14"/>
        <v>2249712.9</v>
      </c>
      <c r="J39" s="32">
        <f t="shared" si="14"/>
        <v>196550</v>
      </c>
      <c r="K39" s="32">
        <f t="shared" si="14"/>
        <v>2053162.9</v>
      </c>
    </row>
    <row r="42" spans="2:11">
      <c r="C42" s="145" t="s">
        <v>121</v>
      </c>
      <c r="D42" s="145"/>
      <c r="E42" s="145"/>
      <c r="F42" s="145"/>
      <c r="G42" s="145"/>
      <c r="H42" s="145"/>
      <c r="I42" s="145"/>
    </row>
    <row r="43" spans="2:11">
      <c r="B43" s="141" t="s">
        <v>111</v>
      </c>
      <c r="C43" s="142" t="s">
        <v>7</v>
      </c>
      <c r="D43" s="142"/>
      <c r="E43" s="143">
        <f ca="1">'საწევროები -ჯუნა'!E43:F43</f>
        <v>2.2999999999999998</v>
      </c>
      <c r="F43" s="143"/>
      <c r="G43" s="144">
        <f ca="1">'საწევროები -ჯუნა'!G43:H43</f>
        <v>2.4</v>
      </c>
      <c r="H43" s="144"/>
      <c r="I43" s="142" t="s">
        <v>120</v>
      </c>
      <c r="J43" s="142"/>
      <c r="K43" s="142"/>
    </row>
    <row r="44" spans="2:11">
      <c r="B44" s="141"/>
      <c r="C44" s="142"/>
      <c r="D44" s="142"/>
      <c r="E44" s="142" t="s">
        <v>119</v>
      </c>
      <c r="F44" s="142"/>
      <c r="G44" s="142" t="s">
        <v>110</v>
      </c>
      <c r="H44" s="142"/>
      <c r="I44" s="142"/>
      <c r="J44" s="142"/>
      <c r="K44" s="142"/>
    </row>
    <row r="45" spans="2:11">
      <c r="B45" s="141"/>
      <c r="C45" s="38" t="s">
        <v>108</v>
      </c>
      <c r="D45" s="38" t="s">
        <v>109</v>
      </c>
      <c r="E45" s="38" t="s">
        <v>108</v>
      </c>
      <c r="F45" s="38" t="s">
        <v>109</v>
      </c>
      <c r="G45" s="38" t="s">
        <v>108</v>
      </c>
      <c r="H45" s="38" t="s">
        <v>109</v>
      </c>
      <c r="I45" s="38" t="s">
        <v>7</v>
      </c>
      <c r="J45" s="38" t="s">
        <v>119</v>
      </c>
      <c r="K45" s="38" t="s">
        <v>110</v>
      </c>
    </row>
    <row r="46" spans="2:11">
      <c r="B46" s="36" t="s">
        <v>118</v>
      </c>
      <c r="C46" s="35">
        <f t="shared" ref="C46:D51" si="15">E46+G46</f>
        <v>478915</v>
      </c>
      <c r="D46" s="35">
        <f t="shared" si="15"/>
        <v>0</v>
      </c>
      <c r="E46" s="35">
        <v>35000</v>
      </c>
      <c r="F46" s="35"/>
      <c r="G46" s="37">
        <v>443915</v>
      </c>
      <c r="H46" s="35"/>
      <c r="I46" s="35">
        <f t="shared" ref="I46:I51" si="16">J46+K46</f>
        <v>1101504.5</v>
      </c>
      <c r="J46" s="35">
        <f t="shared" ref="J46:J51" si="17">E46*$E$4+F46*$G$4</f>
        <v>80500</v>
      </c>
      <c r="K46" s="35">
        <f t="shared" ref="K46:K51" si="18">G46*$E$4+H46*$G$4</f>
        <v>1021004.4999999999</v>
      </c>
    </row>
    <row r="47" spans="2:11">
      <c r="B47" s="36" t="s">
        <v>117</v>
      </c>
      <c r="C47" s="35">
        <f t="shared" si="15"/>
        <v>0</v>
      </c>
      <c r="D47" s="35">
        <f t="shared" si="15"/>
        <v>475427</v>
      </c>
      <c r="E47" s="35"/>
      <c r="F47" s="35">
        <v>30000</v>
      </c>
      <c r="G47" s="35"/>
      <c r="H47" s="37">
        <v>445427</v>
      </c>
      <c r="I47" s="35">
        <f t="shared" si="16"/>
        <v>1141024.8</v>
      </c>
      <c r="J47" s="35">
        <f t="shared" si="17"/>
        <v>72000</v>
      </c>
      <c r="K47" s="35">
        <f t="shared" si="18"/>
        <v>1069024.8</v>
      </c>
    </row>
    <row r="48" spans="2:11">
      <c r="B48" s="36" t="s">
        <v>116</v>
      </c>
      <c r="C48" s="35">
        <f t="shared" si="15"/>
        <v>0</v>
      </c>
      <c r="D48" s="35">
        <f t="shared" si="15"/>
        <v>15000</v>
      </c>
      <c r="E48" s="35"/>
      <c r="F48" s="35">
        <v>15000</v>
      </c>
      <c r="G48" s="35"/>
      <c r="H48" s="35"/>
      <c r="I48" s="35">
        <f t="shared" si="16"/>
        <v>36000</v>
      </c>
      <c r="J48" s="35">
        <f t="shared" si="17"/>
        <v>36000</v>
      </c>
      <c r="K48" s="35">
        <f t="shared" si="18"/>
        <v>0</v>
      </c>
    </row>
    <row r="49" spans="2:11">
      <c r="B49" s="36" t="s">
        <v>115</v>
      </c>
      <c r="C49" s="35">
        <f t="shared" si="15"/>
        <v>0</v>
      </c>
      <c r="D49" s="35">
        <f t="shared" si="15"/>
        <v>0</v>
      </c>
      <c r="E49" s="35"/>
      <c r="F49" s="35"/>
      <c r="G49" s="35"/>
      <c r="H49" s="35"/>
      <c r="I49" s="35">
        <f t="shared" si="16"/>
        <v>0</v>
      </c>
      <c r="J49" s="35">
        <f t="shared" si="17"/>
        <v>0</v>
      </c>
      <c r="K49" s="35">
        <f t="shared" si="18"/>
        <v>0</v>
      </c>
    </row>
    <row r="50" spans="2:11">
      <c r="B50" s="36" t="s">
        <v>114</v>
      </c>
      <c r="C50" s="35">
        <f t="shared" si="15"/>
        <v>3500</v>
      </c>
      <c r="D50" s="35">
        <f t="shared" si="15"/>
        <v>0</v>
      </c>
      <c r="E50" s="35">
        <v>3500</v>
      </c>
      <c r="F50" s="35"/>
      <c r="G50" s="35"/>
      <c r="H50" s="35"/>
      <c r="I50" s="35">
        <f t="shared" si="16"/>
        <v>8049.9999999999991</v>
      </c>
      <c r="J50" s="35">
        <f t="shared" si="17"/>
        <v>8049.9999999999991</v>
      </c>
      <c r="K50" s="35">
        <f t="shared" si="18"/>
        <v>0</v>
      </c>
    </row>
    <row r="51" spans="2:11" ht="45">
      <c r="B51" s="36" t="s">
        <v>113</v>
      </c>
      <c r="C51" s="35">
        <f t="shared" si="15"/>
        <v>900</v>
      </c>
      <c r="D51" s="35">
        <f t="shared" si="15"/>
        <v>0</v>
      </c>
      <c r="E51" s="35">
        <v>900</v>
      </c>
      <c r="F51" s="35"/>
      <c r="G51" s="35"/>
      <c r="H51" s="35"/>
      <c r="I51" s="35">
        <f t="shared" si="16"/>
        <v>2070</v>
      </c>
      <c r="J51" s="35">
        <f t="shared" si="17"/>
        <v>2070</v>
      </c>
      <c r="K51" s="35">
        <f t="shared" si="18"/>
        <v>0</v>
      </c>
    </row>
    <row r="52" spans="2:11">
      <c r="B52" s="34" t="s">
        <v>7</v>
      </c>
      <c r="C52" s="32">
        <f t="shared" ref="C52:K52" si="19">SUM(C46:C51)</f>
        <v>483315</v>
      </c>
      <c r="D52" s="32">
        <f t="shared" si="19"/>
        <v>490427</v>
      </c>
      <c r="E52" s="32">
        <f t="shared" si="19"/>
        <v>39400</v>
      </c>
      <c r="F52" s="32">
        <f t="shared" si="19"/>
        <v>45000</v>
      </c>
      <c r="G52" s="32">
        <f t="shared" si="19"/>
        <v>443915</v>
      </c>
      <c r="H52" s="32">
        <f t="shared" si="19"/>
        <v>445427</v>
      </c>
      <c r="I52" s="33">
        <f t="shared" si="19"/>
        <v>2288649.2999999998</v>
      </c>
      <c r="J52" s="32">
        <f t="shared" si="19"/>
        <v>198620</v>
      </c>
      <c r="K52" s="32">
        <f t="shared" si="19"/>
        <v>2090029.2999999998</v>
      </c>
    </row>
  </sheetData>
  <mergeCells count="32">
    <mergeCell ref="C2:H2"/>
    <mergeCell ref="C16:H16"/>
    <mergeCell ref="B4:B6"/>
    <mergeCell ref="C4:D5"/>
    <mergeCell ref="E5:F5"/>
    <mergeCell ref="G5:H5"/>
    <mergeCell ref="E4:F4"/>
    <mergeCell ref="G4:H4"/>
    <mergeCell ref="B17:B19"/>
    <mergeCell ref="C17:D18"/>
    <mergeCell ref="E17:F17"/>
    <mergeCell ref="G17:H17"/>
    <mergeCell ref="I4:K5"/>
    <mergeCell ref="I17:K18"/>
    <mergeCell ref="E18:F18"/>
    <mergeCell ref="G18:H18"/>
    <mergeCell ref="C29:I29"/>
    <mergeCell ref="B43:B45"/>
    <mergeCell ref="C43:D44"/>
    <mergeCell ref="E43:F43"/>
    <mergeCell ref="G43:H43"/>
    <mergeCell ref="I43:K44"/>
    <mergeCell ref="E44:F44"/>
    <mergeCell ref="G44:H44"/>
    <mergeCell ref="C42:I42"/>
    <mergeCell ref="B30:B32"/>
    <mergeCell ref="C30:D31"/>
    <mergeCell ref="E30:F30"/>
    <mergeCell ref="G30:H30"/>
    <mergeCell ref="I30:K31"/>
    <mergeCell ref="E31:F31"/>
    <mergeCell ref="G31:H31"/>
  </mergeCells>
  <pageMargins left="0.7" right="0.7" top="0.75" bottom="0.75" header="0.3" footer="0.3"/>
  <pageSetup paperSize="9" scale="70" fitToHeight="0" orientation="landscape" r:id="rId1"/>
</worksheet>
</file>

<file path=xl/worksheets/sheet6.xml><?xml version="1.0" encoding="utf-8"?>
<worksheet xmlns="http://schemas.openxmlformats.org/spreadsheetml/2006/main" xmlns:r="http://schemas.openxmlformats.org/officeDocument/2006/relationships">
  <sheetPr>
    <tabColor rgb="FFC00000"/>
    <pageSetUpPr fitToPage="1"/>
  </sheetPr>
  <dimension ref="A3:XDK38"/>
  <sheetViews>
    <sheetView view="pageBreakPreview" topLeftCell="A7" zoomScale="90" zoomScaleNormal="100" zoomScaleSheetLayoutView="90" workbookViewId="0">
      <selection activeCell="F34" sqref="F34"/>
    </sheetView>
  </sheetViews>
  <sheetFormatPr defaultRowHeight="18"/>
  <cols>
    <col min="1" max="1" width="3.7109375" style="3" customWidth="1"/>
    <col min="2" max="2" width="57.85546875" style="3" customWidth="1"/>
    <col min="3" max="3" width="17.5703125" style="3" customWidth="1"/>
    <col min="4" max="7" width="20.85546875" style="3" customWidth="1"/>
    <col min="8" max="8" width="16.5703125" style="3" customWidth="1"/>
    <col min="9" max="9" width="9.140625" style="3"/>
    <col min="10" max="10" width="11.85546875" style="3" bestFit="1" customWidth="1"/>
    <col min="11" max="16384" width="9.140625" style="3"/>
  </cols>
  <sheetData>
    <row r="3" spans="1:13" s="1" customFormat="1">
      <c r="B3" s="127" t="s">
        <v>0</v>
      </c>
      <c r="C3" s="127"/>
      <c r="D3" s="3"/>
      <c r="E3" s="2"/>
      <c r="F3" s="2"/>
    </row>
    <row r="4" spans="1:13" s="1" customFormat="1" ht="25.5" customHeight="1">
      <c r="B4" s="149" t="s">
        <v>1</v>
      </c>
      <c r="C4" s="149"/>
      <c r="D4" s="49"/>
      <c r="E4" s="2"/>
      <c r="F4" s="2"/>
      <c r="G4" s="2"/>
    </row>
    <row r="5" spans="1:13" s="1" customFormat="1" ht="36.75" customHeight="1">
      <c r="B5" s="149" t="s">
        <v>128</v>
      </c>
      <c r="C5" s="149"/>
      <c r="D5" s="49"/>
      <c r="E5" s="2"/>
      <c r="F5" s="2"/>
      <c r="G5" s="2"/>
    </row>
    <row r="6" spans="1:13" s="1" customFormat="1" ht="13.5" customHeight="1">
      <c r="B6" s="2"/>
      <c r="C6" s="2"/>
      <c r="D6" s="49"/>
      <c r="E6" s="2"/>
      <c r="F6" s="2"/>
      <c r="G6" s="2"/>
    </row>
    <row r="7" spans="1:13" ht="36.75" customHeight="1">
      <c r="B7" s="139" t="s">
        <v>127</v>
      </c>
      <c r="C7" s="139"/>
      <c r="D7" s="48"/>
      <c r="E7" s="134"/>
      <c r="F7" s="134"/>
      <c r="G7" s="134"/>
      <c r="H7" s="135"/>
    </row>
    <row r="8" spans="1:13" ht="39" customHeight="1">
      <c r="B8" s="27" t="s">
        <v>5</v>
      </c>
      <c r="C8" s="27" t="s">
        <v>6</v>
      </c>
      <c r="D8" s="28">
        <v>2015</v>
      </c>
      <c r="E8" s="27">
        <v>2016</v>
      </c>
      <c r="F8" s="27">
        <v>2017</v>
      </c>
      <c r="G8" s="27">
        <v>2018</v>
      </c>
      <c r="H8" s="27" t="s">
        <v>126</v>
      </c>
    </row>
    <row r="9" spans="1:13" ht="46.5" customHeight="1">
      <c r="B9" s="139" t="s">
        <v>125</v>
      </c>
      <c r="C9" s="139"/>
      <c r="D9" s="47"/>
      <c r="E9" s="46"/>
      <c r="F9" s="46"/>
      <c r="G9" s="46"/>
      <c r="H9" s="46"/>
    </row>
    <row r="10" spans="1:13" ht="27.75" customHeight="1">
      <c r="A10" s="4"/>
      <c r="B10" s="27" t="s">
        <v>34</v>
      </c>
      <c r="C10" s="39" t="s">
        <v>35</v>
      </c>
      <c r="D10" s="5">
        <f>D11+D12+D25+D36</f>
        <v>661161</v>
      </c>
      <c r="E10" s="5">
        <f>E11+E12+E25+E36</f>
        <v>723112.5</v>
      </c>
      <c r="F10" s="5">
        <f>F11+F12+F25+F36</f>
        <v>762696.1</v>
      </c>
      <c r="G10" s="5">
        <f>G11+G12+G25+G36</f>
        <v>792268.5</v>
      </c>
      <c r="H10" s="5">
        <f>H11+H12+H25+H36</f>
        <v>852276.82000000007</v>
      </c>
      <c r="J10" s="45"/>
      <c r="K10" s="45"/>
      <c r="L10" s="45"/>
      <c r="M10" s="45"/>
    </row>
    <row r="11" spans="1:13" ht="39" customHeight="1">
      <c r="A11" s="4"/>
      <c r="B11" s="9" t="s">
        <v>37</v>
      </c>
      <c r="C11" s="39" t="s">
        <v>36</v>
      </c>
      <c r="D11" s="5">
        <v>470000</v>
      </c>
      <c r="E11" s="5">
        <v>500000</v>
      </c>
      <c r="F11" s="5">
        <v>520000</v>
      </c>
      <c r="G11" s="5">
        <v>540000</v>
      </c>
      <c r="H11" s="5">
        <v>560000</v>
      </c>
    </row>
    <row r="12" spans="1:13" ht="21.75" customHeight="1">
      <c r="A12" s="4"/>
      <c r="B12" s="9" t="s">
        <v>39</v>
      </c>
      <c r="C12" s="39" t="s">
        <v>38</v>
      </c>
      <c r="D12" s="5">
        <f>D13+D14+D15+D16+D17+D18+D19+D20+D21+D22+D23+D24</f>
        <v>57362</v>
      </c>
      <c r="E12" s="5">
        <f>E13+E14+E15+E16+E17+E18+E19+E20+E21+E22+E23+E24</f>
        <v>75912.5</v>
      </c>
      <c r="F12" s="5">
        <f>F13+F14+F15+F16+F17+F18+F19+F20+F21+F22+F23+F24</f>
        <v>91596.1</v>
      </c>
      <c r="G12" s="5">
        <f>G13+G14+G15+G16+G17+G18+G19+G20+G21+G22+G23+G24</f>
        <v>97768.5</v>
      </c>
      <c r="H12" s="5">
        <f>H13+H14+H15+H16+H17+H18+H19+H20+H21+H22+H23+H24</f>
        <v>134876.82</v>
      </c>
    </row>
    <row r="13" spans="1:13" ht="21" customHeight="1">
      <c r="A13" s="4"/>
      <c r="B13" s="6" t="s">
        <v>40</v>
      </c>
      <c r="C13" s="41" t="s">
        <v>66</v>
      </c>
      <c r="D13" s="7">
        <v>2000</v>
      </c>
      <c r="E13" s="7">
        <v>2000</v>
      </c>
      <c r="F13" s="7">
        <v>2200</v>
      </c>
      <c r="G13" s="7">
        <v>2420</v>
      </c>
      <c r="H13" s="7">
        <v>2650</v>
      </c>
    </row>
    <row r="14" spans="1:13">
      <c r="A14" s="4"/>
      <c r="B14" s="6" t="s">
        <v>41</v>
      </c>
      <c r="C14" s="41" t="s">
        <v>124</v>
      </c>
      <c r="D14" s="7">
        <v>8340</v>
      </c>
      <c r="E14" s="7">
        <v>12838.5</v>
      </c>
      <c r="F14" s="7">
        <v>13275</v>
      </c>
      <c r="G14" s="7">
        <v>14600</v>
      </c>
      <c r="H14" s="7">
        <v>16000</v>
      </c>
      <c r="I14" s="44"/>
    </row>
    <row r="15" spans="1:13">
      <c r="A15" s="4"/>
      <c r="B15" s="6" t="s">
        <v>42</v>
      </c>
      <c r="C15" s="41" t="s">
        <v>68</v>
      </c>
      <c r="D15" s="7">
        <v>1000</v>
      </c>
      <c r="E15" s="7">
        <v>1000</v>
      </c>
      <c r="F15" s="7">
        <v>1100</v>
      </c>
      <c r="G15" s="7">
        <v>1210</v>
      </c>
      <c r="H15" s="7">
        <v>1330</v>
      </c>
    </row>
    <row r="16" spans="1:13">
      <c r="A16" s="4"/>
      <c r="B16" s="8" t="s">
        <v>43</v>
      </c>
      <c r="C16" s="42" t="s">
        <v>69</v>
      </c>
      <c r="D16" s="29">
        <v>1502</v>
      </c>
      <c r="E16" s="7">
        <v>1650</v>
      </c>
      <c r="F16" s="7">
        <v>1815</v>
      </c>
      <c r="G16" s="7">
        <v>1996.5</v>
      </c>
      <c r="H16" s="7">
        <v>2190</v>
      </c>
    </row>
    <row r="17" spans="1:10">
      <c r="A17" s="4"/>
      <c r="B17" s="6" t="s">
        <v>44</v>
      </c>
      <c r="C17" s="41" t="s">
        <v>70</v>
      </c>
      <c r="D17" s="7">
        <v>270</v>
      </c>
      <c r="E17" s="7">
        <v>270</v>
      </c>
      <c r="F17" s="7">
        <v>297</v>
      </c>
      <c r="G17" s="7">
        <v>327</v>
      </c>
      <c r="H17" s="7">
        <v>360</v>
      </c>
    </row>
    <row r="18" spans="1:10">
      <c r="A18" s="4"/>
      <c r="B18" s="6" t="s">
        <v>45</v>
      </c>
      <c r="C18" s="41" t="s">
        <v>71</v>
      </c>
      <c r="D18" s="7">
        <v>10000</v>
      </c>
      <c r="E18" s="7">
        <v>8000</v>
      </c>
      <c r="F18" s="7">
        <v>8200</v>
      </c>
      <c r="G18" s="7">
        <v>8400</v>
      </c>
      <c r="H18" s="7">
        <v>8600</v>
      </c>
    </row>
    <row r="19" spans="1:10">
      <c r="A19" s="4"/>
      <c r="B19" s="8" t="s">
        <v>46</v>
      </c>
      <c r="C19" s="42" t="s">
        <v>72</v>
      </c>
      <c r="D19" s="29">
        <v>11850</v>
      </c>
      <c r="E19" s="29">
        <v>14710</v>
      </c>
      <c r="F19" s="29">
        <v>15110</v>
      </c>
      <c r="G19" s="29">
        <v>15410</v>
      </c>
      <c r="H19" s="29">
        <v>31361</v>
      </c>
    </row>
    <row r="20" spans="1:10" ht="23.25" customHeight="1">
      <c r="A20" s="4"/>
      <c r="B20" s="8" t="s">
        <v>47</v>
      </c>
      <c r="C20" s="42" t="s">
        <v>73</v>
      </c>
      <c r="D20" s="29">
        <v>6400</v>
      </c>
      <c r="E20" s="29">
        <f>9453-1029</f>
        <v>8424</v>
      </c>
      <c r="F20" s="29">
        <f>15585-1080</f>
        <v>14505</v>
      </c>
      <c r="G20" s="29">
        <f>18585.1-1134</f>
        <v>17451.099999999999</v>
      </c>
      <c r="H20" s="29">
        <f>45593-H22</f>
        <v>30833</v>
      </c>
      <c r="J20" s="43"/>
    </row>
    <row r="21" spans="1:10">
      <c r="A21" s="4"/>
      <c r="B21" s="6" t="s">
        <v>48</v>
      </c>
      <c r="C21" s="41" t="s">
        <v>74</v>
      </c>
      <c r="D21" s="7">
        <v>6000</v>
      </c>
      <c r="E21" s="7">
        <v>6300</v>
      </c>
      <c r="F21" s="7">
        <v>6500</v>
      </c>
      <c r="G21" s="7">
        <v>6500</v>
      </c>
      <c r="H21" s="7">
        <v>6500</v>
      </c>
    </row>
    <row r="22" spans="1:10" ht="18" customHeight="1">
      <c r="A22" s="4"/>
      <c r="B22" s="8" t="s">
        <v>49</v>
      </c>
      <c r="C22" s="42" t="s">
        <v>75</v>
      </c>
      <c r="D22" s="29">
        <v>4800</v>
      </c>
      <c r="E22" s="29">
        <v>5500</v>
      </c>
      <c r="F22" s="29">
        <v>8352.1</v>
      </c>
      <c r="G22" s="29">
        <v>9187.7000000000007</v>
      </c>
      <c r="H22" s="29">
        <v>14760</v>
      </c>
    </row>
    <row r="23" spans="1:10" ht="18" customHeight="1">
      <c r="A23" s="4"/>
      <c r="B23" s="6" t="s">
        <v>65</v>
      </c>
      <c r="C23" s="41" t="s">
        <v>76</v>
      </c>
      <c r="D23" s="7">
        <v>200</v>
      </c>
      <c r="E23" s="7">
        <f>D23*110%</f>
        <v>220.00000000000003</v>
      </c>
      <c r="F23" s="7">
        <f>E23*110%</f>
        <v>242.00000000000006</v>
      </c>
      <c r="G23" s="7">
        <f>F23*110%</f>
        <v>266.2000000000001</v>
      </c>
      <c r="H23" s="7">
        <f>G23*110%</f>
        <v>292.82000000000016</v>
      </c>
    </row>
    <row r="24" spans="1:10" ht="18" customHeight="1">
      <c r="A24" s="4"/>
      <c r="B24" s="6" t="s">
        <v>112</v>
      </c>
      <c r="C24" s="41" t="s">
        <v>77</v>
      </c>
      <c r="D24" s="7">
        <v>5000</v>
      </c>
      <c r="E24" s="7">
        <v>15000</v>
      </c>
      <c r="F24" s="7">
        <v>20000</v>
      </c>
      <c r="G24" s="7">
        <v>20000</v>
      </c>
      <c r="H24" s="7">
        <v>20000</v>
      </c>
    </row>
    <row r="25" spans="1:10" ht="54">
      <c r="A25" s="4"/>
      <c r="B25" s="9" t="s">
        <v>78</v>
      </c>
      <c r="C25" s="39" t="s">
        <v>82</v>
      </c>
      <c r="D25" s="5">
        <f>SUM(D26:D35)</f>
        <v>132799</v>
      </c>
      <c r="E25" s="5">
        <f>SUM(E26:E35)</f>
        <v>146200</v>
      </c>
      <c r="F25" s="5">
        <f>SUM(F26:F35)</f>
        <v>150100</v>
      </c>
      <c r="G25" s="5">
        <f>SUM(G26:G35)</f>
        <v>153500</v>
      </c>
      <c r="H25" s="5">
        <f>SUM(H26:H35)</f>
        <v>156400</v>
      </c>
    </row>
    <row r="26" spans="1:10">
      <c r="A26" s="4"/>
      <c r="B26" s="6" t="s">
        <v>79</v>
      </c>
      <c r="C26" s="41" t="s">
        <v>83</v>
      </c>
      <c r="D26" s="7">
        <v>15000</v>
      </c>
      <c r="E26" s="7">
        <v>22500</v>
      </c>
      <c r="F26" s="7">
        <v>24500</v>
      </c>
      <c r="G26" s="7">
        <v>26000</v>
      </c>
      <c r="H26" s="7">
        <v>27000</v>
      </c>
    </row>
    <row r="27" spans="1:10">
      <c r="A27" s="4"/>
      <c r="B27" s="6" t="s">
        <v>80</v>
      </c>
      <c r="C27" s="41" t="s">
        <v>84</v>
      </c>
      <c r="D27" s="7">
        <v>6500</v>
      </c>
      <c r="E27" s="30">
        <v>6900</v>
      </c>
      <c r="F27" s="30">
        <v>7300</v>
      </c>
      <c r="G27" s="30">
        <v>7700</v>
      </c>
      <c r="H27" s="30">
        <v>8100</v>
      </c>
    </row>
    <row r="28" spans="1:10">
      <c r="A28" s="4"/>
      <c r="B28" s="6" t="s">
        <v>81</v>
      </c>
      <c r="C28" s="41" t="s">
        <v>85</v>
      </c>
      <c r="D28" s="7">
        <v>2000</v>
      </c>
      <c r="E28" s="7">
        <v>2000</v>
      </c>
      <c r="F28" s="7">
        <v>2000</v>
      </c>
      <c r="G28" s="7">
        <v>2000</v>
      </c>
      <c r="H28" s="7">
        <v>2000</v>
      </c>
    </row>
    <row r="29" spans="1:10">
      <c r="A29" s="4"/>
      <c r="B29" s="6" t="s">
        <v>50</v>
      </c>
      <c r="C29" s="41" t="s">
        <v>86</v>
      </c>
      <c r="D29" s="7">
        <v>29465</v>
      </c>
      <c r="E29" s="7">
        <v>30000</v>
      </c>
      <c r="F29" s="7">
        <v>31000</v>
      </c>
      <c r="G29" s="7">
        <v>32000</v>
      </c>
      <c r="H29" s="7">
        <v>33000</v>
      </c>
    </row>
    <row r="30" spans="1:10" ht="36">
      <c r="A30" s="4"/>
      <c r="B30" s="6" t="s">
        <v>51</v>
      </c>
      <c r="C30" s="41" t="s">
        <v>87</v>
      </c>
      <c r="D30" s="7">
        <v>2500</v>
      </c>
      <c r="E30" s="7">
        <v>3100</v>
      </c>
      <c r="F30" s="7">
        <v>3100</v>
      </c>
      <c r="G30" s="7">
        <v>3100</v>
      </c>
      <c r="H30" s="7">
        <v>3100</v>
      </c>
    </row>
    <row r="31" spans="1:10" ht="54">
      <c r="A31" s="4"/>
      <c r="B31" s="6" t="s">
        <v>52</v>
      </c>
      <c r="C31" s="41" t="s">
        <v>88</v>
      </c>
      <c r="D31" s="7">
        <v>6000</v>
      </c>
      <c r="E31" s="7">
        <v>6500</v>
      </c>
      <c r="F31" s="7">
        <v>7000</v>
      </c>
      <c r="G31" s="7">
        <v>7500</v>
      </c>
      <c r="H31" s="7">
        <v>8000</v>
      </c>
    </row>
    <row r="32" spans="1:10" ht="42" customHeight="1">
      <c r="A32" s="4"/>
      <c r="B32" s="6" t="s">
        <v>53</v>
      </c>
      <c r="C32" s="41" t="s">
        <v>89</v>
      </c>
      <c r="D32" s="7">
        <v>30000</v>
      </c>
      <c r="E32" s="7">
        <v>32000</v>
      </c>
      <c r="F32" s="7">
        <v>32000</v>
      </c>
      <c r="G32" s="7">
        <v>32000</v>
      </c>
      <c r="H32" s="7">
        <v>32000</v>
      </c>
    </row>
    <row r="33" spans="1:8 16339:16339" ht="23.25" customHeight="1">
      <c r="A33" s="4"/>
      <c r="B33" s="6" t="s">
        <v>54</v>
      </c>
      <c r="C33" s="41" t="s">
        <v>90</v>
      </c>
      <c r="D33" s="7">
        <v>25334</v>
      </c>
      <c r="E33" s="7">
        <v>26000</v>
      </c>
      <c r="F33" s="7">
        <v>26000</v>
      </c>
      <c r="G33" s="7">
        <v>26000</v>
      </c>
      <c r="H33" s="7">
        <v>26000</v>
      </c>
    </row>
    <row r="34" spans="1:8 16339:16339" ht="25.5" customHeight="1">
      <c r="A34" s="4"/>
      <c r="B34" s="6" t="s">
        <v>55</v>
      </c>
      <c r="C34" s="41" t="s">
        <v>91</v>
      </c>
      <c r="D34" s="7">
        <v>15000</v>
      </c>
      <c r="E34" s="7">
        <v>16000</v>
      </c>
      <c r="F34" s="7">
        <v>16000</v>
      </c>
      <c r="G34" s="7">
        <v>16000</v>
      </c>
      <c r="H34" s="7">
        <v>16000</v>
      </c>
      <c r="XDK34" s="7"/>
    </row>
    <row r="35" spans="1:8 16339:16339" ht="36">
      <c r="A35" s="4"/>
      <c r="B35" s="6" t="s">
        <v>56</v>
      </c>
      <c r="C35" s="41" t="s">
        <v>92</v>
      </c>
      <c r="D35" s="7">
        <v>1000</v>
      </c>
      <c r="E35" s="7">
        <v>1200</v>
      </c>
      <c r="F35" s="7">
        <v>1200</v>
      </c>
      <c r="G35" s="7">
        <v>1200</v>
      </c>
      <c r="H35" s="7">
        <v>1200</v>
      </c>
    </row>
    <row r="36" spans="1:8 16339:16339" ht="30.75" customHeight="1">
      <c r="A36" s="4"/>
      <c r="B36" s="40" t="s">
        <v>57</v>
      </c>
      <c r="C36" s="39" t="s">
        <v>93</v>
      </c>
      <c r="D36" s="5">
        <v>1000</v>
      </c>
      <c r="E36" s="5">
        <v>1000</v>
      </c>
      <c r="F36" s="5">
        <v>1000</v>
      </c>
      <c r="G36" s="5">
        <v>1000</v>
      </c>
      <c r="H36" s="5">
        <v>1000</v>
      </c>
    </row>
    <row r="38" spans="1:8 16339:16339" ht="36">
      <c r="B38" s="3" t="s">
        <v>123</v>
      </c>
    </row>
  </sheetData>
  <autoFilter ref="A8:XDK8"/>
  <mergeCells count="6">
    <mergeCell ref="E7:H7"/>
    <mergeCell ref="B9:C9"/>
    <mergeCell ref="B3:C3"/>
    <mergeCell ref="B4:C4"/>
    <mergeCell ref="B5:C5"/>
    <mergeCell ref="B7:C7"/>
  </mergeCells>
  <pageMargins left="0.28999999999999998" right="0.32" top="0.2" bottom="0.27" header="0.3" footer="0.3"/>
  <pageSetup scale="56" orientation="landscape" horizontalDpi="200" verticalDpi="200" r:id="rId1"/>
</worksheet>
</file>

<file path=xl/worksheets/sheet7.xml><?xml version="1.0" encoding="utf-8"?>
<worksheet xmlns="http://schemas.openxmlformats.org/spreadsheetml/2006/main" xmlns:r="http://schemas.openxmlformats.org/officeDocument/2006/relationships">
  <dimension ref="B6:O12"/>
  <sheetViews>
    <sheetView view="pageBreakPreview" topLeftCell="A5" zoomScale="90" zoomScaleNormal="100" zoomScaleSheetLayoutView="90" workbookViewId="0">
      <selection activeCell="D19" sqref="D19"/>
    </sheetView>
  </sheetViews>
  <sheetFormatPr defaultRowHeight="15"/>
  <cols>
    <col min="2" max="2" width="18.28515625" customWidth="1"/>
    <col min="4" max="4" width="9.28515625" bestFit="1" customWidth="1"/>
    <col min="5" max="5" width="10.140625" bestFit="1" customWidth="1"/>
    <col min="6" max="9" width="9.28515625" bestFit="1" customWidth="1"/>
    <col min="10" max="10" width="10.140625" bestFit="1" customWidth="1"/>
    <col min="11" max="14" width="9.28515625" bestFit="1" customWidth="1"/>
  </cols>
  <sheetData>
    <row r="6" spans="2:15" ht="18">
      <c r="B6" s="150" t="s">
        <v>61</v>
      </c>
      <c r="C6" s="150"/>
      <c r="D6" s="151">
        <v>2015</v>
      </c>
      <c r="E6" s="121" t="s">
        <v>7</v>
      </c>
      <c r="F6" s="123" t="s">
        <v>3</v>
      </c>
      <c r="G6" s="124"/>
      <c r="H6" s="124"/>
      <c r="I6" s="125"/>
      <c r="J6" s="121" t="s">
        <v>7</v>
      </c>
      <c r="K6" s="123" t="s">
        <v>4</v>
      </c>
      <c r="L6" s="124"/>
      <c r="M6" s="124"/>
      <c r="N6" s="125"/>
    </row>
    <row r="7" spans="2:15" ht="72">
      <c r="B7" s="52" t="s">
        <v>5</v>
      </c>
      <c r="C7" s="52" t="s">
        <v>6</v>
      </c>
      <c r="D7" s="152"/>
      <c r="E7" s="122"/>
      <c r="F7" s="53">
        <v>2016</v>
      </c>
      <c r="G7" s="53">
        <v>2017</v>
      </c>
      <c r="H7" s="53">
        <v>2018</v>
      </c>
      <c r="I7" s="53">
        <v>2019</v>
      </c>
      <c r="J7" s="122" t="s">
        <v>7</v>
      </c>
      <c r="K7" s="53">
        <v>2016</v>
      </c>
      <c r="L7" s="53">
        <v>2017</v>
      </c>
      <c r="M7" s="53">
        <v>2018</v>
      </c>
      <c r="N7" s="53">
        <v>2019</v>
      </c>
    </row>
    <row r="8" spans="2:15" ht="122.25" customHeight="1">
      <c r="B8" s="69" t="s">
        <v>58</v>
      </c>
      <c r="C8" s="70" t="s">
        <v>59</v>
      </c>
      <c r="D8" s="71">
        <v>31293</v>
      </c>
      <c r="E8" s="71">
        <v>128000</v>
      </c>
      <c r="F8" s="71">
        <v>32000</v>
      </c>
      <c r="G8" s="71">
        <v>32000</v>
      </c>
      <c r="H8" s="71">
        <v>32000</v>
      </c>
      <c r="I8" s="71">
        <v>32000</v>
      </c>
      <c r="J8" s="71">
        <v>128000</v>
      </c>
      <c r="K8" s="71">
        <v>32000</v>
      </c>
      <c r="L8" s="71">
        <v>32000</v>
      </c>
      <c r="M8" s="71">
        <v>32000</v>
      </c>
      <c r="N8" s="71">
        <v>32000</v>
      </c>
      <c r="O8" s="69"/>
    </row>
    <row r="12" spans="2:15">
      <c r="B12" s="72" t="s">
        <v>129</v>
      </c>
      <c r="C12" s="72"/>
      <c r="D12" s="72"/>
      <c r="E12" s="72"/>
      <c r="F12" s="72"/>
      <c r="G12" s="72"/>
      <c r="H12" s="72"/>
      <c r="I12" s="72"/>
      <c r="J12" s="72"/>
      <c r="K12" s="72"/>
      <c r="L12" s="72"/>
      <c r="M12" s="72"/>
      <c r="N12" s="72"/>
      <c r="O12" s="72"/>
    </row>
  </sheetData>
  <mergeCells count="6">
    <mergeCell ref="K6:N6"/>
    <mergeCell ref="B6:C6"/>
    <mergeCell ref="D6:D7"/>
    <mergeCell ref="E6:E7"/>
    <mergeCell ref="F6:I6"/>
    <mergeCell ref="J6:J7"/>
  </mergeCells>
  <pageMargins left="0.7" right="0.7" top="0.75" bottom="0.75" header="0.3" footer="0.3"/>
  <pageSetup scale="81"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9</vt:i4>
      </vt:variant>
    </vt:vector>
  </HeadingPairs>
  <TitlesOfParts>
    <vt:vector size="16" baseType="lpstr">
      <vt:lpstr>N5</vt:lpstr>
      <vt:lpstr>N4</vt:lpstr>
      <vt:lpstr>N4 - sul (2)</vt:lpstr>
      <vt:lpstr>N4 - შრომა</vt:lpstr>
      <vt:lpstr>საწევროები -ჯუნა</vt:lpstr>
      <vt:lpstr>ჯანდაცვა</vt:lpstr>
      <vt:lpstr>აღჭურვა</vt:lpstr>
      <vt:lpstr>'N4'!Print_Area</vt:lpstr>
      <vt:lpstr>'N4 - sul (2)'!Print_Area</vt:lpstr>
      <vt:lpstr>'N4 - შრომა'!Print_Area</vt:lpstr>
      <vt:lpstr>'N5'!Print_Area</vt:lpstr>
      <vt:lpstr>'საწევროები -ჯუნა'!Print_Area</vt:lpstr>
      <vt:lpstr>ჯანდაცვა!Print_Area</vt:lpstr>
      <vt:lpstr>'N4 - sul (2)'!Print_Titles</vt:lpstr>
      <vt:lpstr>'N4 - შრომა'!Print_Titles</vt:lpstr>
      <vt:lpstr>ჯანდაცვა!Print_Titles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Natia Gulua</dc:creator>
  <cp:lastModifiedBy>mgotiashvili</cp:lastModifiedBy>
  <cp:lastPrinted>2015-04-15T07:24:06Z</cp:lastPrinted>
  <dcterms:created xsi:type="dcterms:W3CDTF">2014-04-28T09:07:37Z</dcterms:created>
  <dcterms:modified xsi:type="dcterms:W3CDTF">2015-05-11T14:13:37Z</dcterms:modified>
</cp:coreProperties>
</file>